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P:\arborescence\800_Territoire\804_Promo_dev_territoire\804-400_Résidentiel\Réhab_Sablière_Lot 4 859 247\FMV\Réédition de compte final\Remis FMV_Finale\PAD\"/>
    </mc:Choice>
  </mc:AlternateContent>
  <xr:revisionPtr revIDLastSave="0" documentId="13_ncr:1_{A12F5B91-794D-45ED-85B0-319F56386441}" xr6:coauthVersionLast="47" xr6:coauthVersionMax="47" xr10:uidLastSave="{00000000-0000-0000-0000-000000000000}"/>
  <bookViews>
    <workbookView xWindow="2200" yWindow="2200" windowWidth="21980" windowHeight="10880" tabRatio="719" activeTab="1" xr2:uid="{00000000-000D-0000-FFFF-FFFF00000000}"/>
  </bookViews>
  <sheets>
    <sheet name="Présentation" sheetId="3" r:id="rId1"/>
    <sheet name="Guide d'utilisation" sheetId="7" r:id="rId2"/>
    <sheet name="Gouvernance" sheetId="4" r:id="rId3"/>
    <sheet name="Social" sheetId="5" r:id="rId4"/>
    <sheet name="Environnement" sheetId="6" r:id="rId5"/>
    <sheet name="Économie" sheetId="2" r:id="rId6"/>
    <sheet name="Résultats" sheetId="1" r:id="rId7"/>
  </sheets>
  <definedNames>
    <definedName name="_Toc37249876" localSheetId="1">'Guide d''utilisation'!#REF!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G9" i="2"/>
  <c r="G7" i="2"/>
  <c r="G6" i="2"/>
  <c r="G29" i="6"/>
  <c r="G30" i="6"/>
  <c r="G28" i="6"/>
  <c r="G26" i="6"/>
  <c r="G24" i="6"/>
  <c r="G23" i="6"/>
  <c r="G16" i="6"/>
  <c r="G17" i="6"/>
  <c r="G18" i="6"/>
  <c r="G19" i="6"/>
  <c r="G20" i="6"/>
  <c r="G21" i="6"/>
  <c r="G15" i="6"/>
  <c r="G13" i="6"/>
  <c r="G12" i="6"/>
  <c r="G10" i="6"/>
  <c r="G9" i="6"/>
  <c r="G7" i="6"/>
  <c r="G6" i="6"/>
  <c r="G15" i="5"/>
  <c r="G16" i="5"/>
  <c r="G14" i="5"/>
  <c r="G12" i="5"/>
  <c r="G10" i="5"/>
  <c r="G7" i="5"/>
  <c r="G8" i="5"/>
  <c r="G6" i="5"/>
  <c r="G21" i="4"/>
  <c r="G22" i="4"/>
  <c r="G20" i="4"/>
  <c r="G18" i="4"/>
  <c r="G17" i="4"/>
  <c r="G13" i="4"/>
  <c r="G14" i="4"/>
  <c r="G15" i="4"/>
  <c r="G12" i="4"/>
  <c r="G10" i="4"/>
  <c r="G9" i="4"/>
  <c r="G7" i="4"/>
  <c r="G6" i="4"/>
  <c r="C24" i="1" l="1"/>
  <c r="C23" i="1"/>
  <c r="C22" i="1"/>
  <c r="C12" i="1"/>
  <c r="D23" i="1" l="1"/>
  <c r="B12" i="1"/>
  <c r="B4" i="1"/>
  <c r="C42" i="1"/>
  <c r="C41" i="1"/>
  <c r="C40" i="1"/>
  <c r="C35" i="1"/>
  <c r="C34" i="1"/>
  <c r="C33" i="1"/>
  <c r="C32" i="1"/>
  <c r="C31" i="1"/>
  <c r="C30" i="1"/>
  <c r="C29" i="1"/>
  <c r="C21" i="1"/>
  <c r="C16" i="1"/>
  <c r="C15" i="1"/>
  <c r="C14" i="1"/>
  <c r="C13" i="1"/>
  <c r="C25" i="1" l="1"/>
  <c r="C5" i="1" s="1"/>
  <c r="C36" i="1"/>
  <c r="C6" i="1" s="1"/>
  <c r="C17" i="1"/>
  <c r="C4" i="1" s="1"/>
  <c r="C43" i="1"/>
  <c r="C7" i="1" s="1"/>
  <c r="B42" i="1"/>
  <c r="B7" i="1"/>
  <c r="B6" i="1"/>
  <c r="B5" i="1"/>
  <c r="B41" i="1"/>
  <c r="B40" i="1"/>
  <c r="B35" i="1"/>
  <c r="B34" i="1"/>
  <c r="B33" i="1"/>
  <c r="B32" i="1"/>
  <c r="B31" i="1"/>
  <c r="B30" i="1"/>
  <c r="B29" i="1"/>
  <c r="B24" i="1"/>
  <c r="B23" i="1"/>
  <c r="B22" i="1"/>
  <c r="B21" i="1"/>
  <c r="B16" i="1"/>
  <c r="B15" i="1"/>
  <c r="B14" i="1"/>
  <c r="B13" i="1"/>
  <c r="C8" i="1" l="1"/>
  <c r="D34" i="1"/>
  <c r="D32" i="1"/>
  <c r="D22" i="1"/>
  <c r="G31" i="6" l="1"/>
  <c r="D36" i="1" s="1"/>
  <c r="D6" i="1" s="1"/>
  <c r="D24" i="1"/>
  <c r="G17" i="5"/>
  <c r="D25" i="1" s="1"/>
  <c r="D5" i="1" s="1"/>
  <c r="G23" i="4"/>
  <c r="D17" i="1" s="1"/>
  <c r="D4" i="1" s="1"/>
  <c r="D15" i="1"/>
  <c r="D31" i="1"/>
  <c r="D30" i="1"/>
  <c r="D33" i="1"/>
  <c r="D16" i="1"/>
  <c r="D13" i="1"/>
  <c r="D35" i="1"/>
  <c r="D21" i="1"/>
  <c r="D14" i="1"/>
  <c r="D29" i="1"/>
  <c r="D12" i="1"/>
  <c r="D41" i="1"/>
  <c r="D8" i="1" l="1"/>
  <c r="G13" i="2"/>
  <c r="D43" i="1" s="1"/>
  <c r="D7" i="1" s="1"/>
  <c r="D40" i="1"/>
  <c r="D42" i="1"/>
</calcChain>
</file>

<file path=xl/sharedStrings.xml><?xml version="1.0" encoding="utf-8"?>
<sst xmlns="http://schemas.openxmlformats.org/spreadsheetml/2006/main" count="133" uniqueCount="101">
  <si>
    <t>Nom de la proposition</t>
  </si>
  <si>
    <t>Éléments de la proposition</t>
  </si>
  <si>
    <t>Pondération</t>
  </si>
  <si>
    <t>Résultat</t>
  </si>
  <si>
    <t>Total</t>
  </si>
  <si>
    <t>Date de création</t>
  </si>
  <si>
    <t>Thématique économique</t>
  </si>
  <si>
    <t>Favorise la tenue d'évènements de type marchés, foires et/ou autres</t>
  </si>
  <si>
    <t>Permet de prendre en compte les coûts globaux et pas seulement les coûts d'achat ou de possession</t>
  </si>
  <si>
    <t>Favorise l'achat local pour les résidents du nouveau quartier ainsi que de la municipalité</t>
  </si>
  <si>
    <t>Thématique de gouvernance</t>
  </si>
  <si>
    <t>Encourage la participation des habitants et des usagers</t>
  </si>
  <si>
    <t>Thématique sociale</t>
  </si>
  <si>
    <t>Favorise la diversification des équipements publics, privés et de services</t>
  </si>
  <si>
    <t>Offre une variété de fonctions économiques, sociales, culturelles et naturelles</t>
  </si>
  <si>
    <t>Prend en compte les aspects économiques, environnementaux et sociaux</t>
  </si>
  <si>
    <t>Favorise la qualité de la structure des bâtiments, le confort, l'esthétisme et la sécurité</t>
  </si>
  <si>
    <t>Inclut des mesures qui permettent d'anticiper et de limiter les risques</t>
  </si>
  <si>
    <t>Thématique environnementale</t>
  </si>
  <si>
    <t>Intègre l'utilisation d'énergies renouvelables</t>
  </si>
  <si>
    <t>Permet d'adapter l'offre en stationnement en fonction de son usage</t>
  </si>
  <si>
    <t>Permet de limiter l'étalement urbain</t>
  </si>
  <si>
    <t>Prévoit des espaces verts pour tous (espace de jeux extérieurs, jardin communautaire, espace de repos)</t>
  </si>
  <si>
    <t>S'appuie sur des outils opérationnels (SAD, PU, règlement de zonage, règlement de lotissement, etc)</t>
  </si>
  <si>
    <t>Permet de maintenir la connectivité des milieux naturels au sein du quartier et avec sa périphérie</t>
  </si>
  <si>
    <t>Fait la promotion de l'usage d'espèces végétales indigènes et locales</t>
  </si>
  <si>
    <t>Fait la promotion de bâtiments et d'espaces publics économes en eau potable</t>
  </si>
  <si>
    <t>Éléments justificatifs</t>
  </si>
  <si>
    <t>Thématiques</t>
  </si>
  <si>
    <t>Pondération moyenne</t>
  </si>
  <si>
    <t>Gouvernance</t>
  </si>
  <si>
    <t>Social</t>
  </si>
  <si>
    <t>Environnement</t>
  </si>
  <si>
    <t>Économie</t>
  </si>
  <si>
    <t>Intégration harmonieuse du quartier dans la ville</t>
  </si>
  <si>
    <t>Cohésion sociale de l'aménagement du territoire</t>
  </si>
  <si>
    <t>Préservation et mise en valeur du patrimoine bâti, culturel et/ou naturel</t>
  </si>
  <si>
    <t>Approche novatrice et conception écosystémique</t>
  </si>
  <si>
    <t>Établissement de partenariats et approche participative</t>
  </si>
  <si>
    <t>Accessibilité aux services et à des équipements de qualité</t>
  </si>
  <si>
    <t>Qualité des bâtiments résidentiels, des logements et espaces privés</t>
  </si>
  <si>
    <t>Qualité des espaces publics et verts</t>
  </si>
  <si>
    <t>Sécurité, risques, santé et réduction des nuisances</t>
  </si>
  <si>
    <t>Gestion de l'énergie</t>
  </si>
  <si>
    <t>Gestion des déplacements</t>
  </si>
  <si>
    <t>Gestion de l'espace à aménager</t>
  </si>
  <si>
    <t>Gestion intégrée de l'eau (potable, pluviale et de ruissellement)</t>
  </si>
  <si>
    <t>Gestion des matériaux et des ressources naturelles</t>
  </si>
  <si>
    <t>Gestion environnementale du chantier</t>
  </si>
  <si>
    <t>Favoriser/renforcer l'économie locale</t>
  </si>
  <si>
    <t>Mode de fonctionnement en coûts globaux et internalisation des coûts</t>
  </si>
  <si>
    <t>Promotion de la production et de la consommation responsables</t>
  </si>
  <si>
    <t>Gestion du milieu naturel et des milieux d'intérêts</t>
  </si>
  <si>
    <t>Favorise une gestion durable et intégrée des matières résiduelles</t>
  </si>
  <si>
    <t>Favorise la proximité des services ainsi que les transports actifs</t>
  </si>
  <si>
    <t>Permet de réduire les risques d'accidents (trottoirs, éclairage, limite de vitesse, etc)</t>
  </si>
  <si>
    <t>Permet de réduire la dépendance à l'automobile et d'augementer les déplacements actifs</t>
  </si>
  <si>
    <t>S'appuie sur des études des zones d'intérêts écologiques et des zones dégradées</t>
  </si>
  <si>
    <t>Inclut des activités éducatives et de sensibilisation relative aux enjeux du DD</t>
  </si>
  <si>
    <t>Permet que les voieries et les cheminements soient en cohérence avec le milieux et la périphérie du quartier</t>
  </si>
  <si>
    <t>S'appuie sur des études de risques naturels, d'inondations, d'éboulements, d'incendie et des risques technologiques</t>
  </si>
  <si>
    <t>Fait la promotion de l'utilisation et de la consommation responsable</t>
  </si>
  <si>
    <t>Prévoit intégrer des sentiers de randonnées délimités</t>
  </si>
  <si>
    <t>Favorise l'utilisation de matériaux recyclables et/ou réutilisables</t>
  </si>
  <si>
    <t>Assure une bonne gestion des déchets de construction (CRD)</t>
  </si>
  <si>
    <t xml:space="preserve">Permet de ne défricher que les espaces nécessaires </t>
  </si>
  <si>
    <t>Permet l'établissement d'espaces de vie et de points de rendez-vous</t>
  </si>
  <si>
    <t>Prend en compte les besoins des habitants et usagers dans la conception des services qui y seront offerts</t>
  </si>
  <si>
    <t>Prévoit des infrastructures ou services qui permettent la rétention des touristes</t>
  </si>
  <si>
    <t>Encourage les commerçants de la région à venir prendre part aux activités du marché</t>
  </si>
  <si>
    <t>Prend en compte l'efficacité énergétique des bâtiments</t>
  </si>
  <si>
    <t>Permet un contrôle de la consommation des utilisateurs</t>
  </si>
  <si>
    <t>Favorise les entrepreneurs qui ont de l'expérience dans la construction écologique</t>
  </si>
  <si>
    <t xml:space="preserve">Permet de récupérer les eaux pluviales et/ou de ruissellement et de les réutiliser </t>
  </si>
  <si>
    <t>Permet de bien organiser la logistique (marchandises, livraisons, services de secours et autres)</t>
  </si>
  <si>
    <t>Cet outil d'aide à la décision a été conçu par des étudiants à maîtrise en gestion de l'environnement de l'Université de Sherbrooke dans le cadre du cours ENV803 - Projet intégrateur.</t>
  </si>
  <si>
    <t>Marie Beauchamp-Léveillé, Jézabel Dubuc, Étienne Lagacé Laliberté et Florence Paré - Hiver 2020</t>
  </si>
  <si>
    <t>Favorise les partenariats</t>
  </si>
  <si>
    <t>Offre variée d'infrastructures culturels (centre culturel, bibliothèque, etc.)</t>
  </si>
  <si>
    <t>Prévoit la protection des milieux humides et habitats des espèces à statut particulier</t>
  </si>
  <si>
    <t>Permet une accessibilité aux équipements et infrastructures</t>
  </si>
  <si>
    <t>Permet une accessibilité au quartier</t>
  </si>
  <si>
    <t>Offre une mixité sociale intergénérationnelle</t>
  </si>
  <si>
    <t>Présente une diversité d'offres de logements</t>
  </si>
  <si>
    <t>Offre une attractivité du territoire</t>
  </si>
  <si>
    <t>Présente un sentiment d'appartenance accru</t>
  </si>
  <si>
    <t>Intègre de nouveaux bâtiments en harmonie avec la nature environnante</t>
  </si>
  <si>
    <t>Permet une gestion du projet en toute transparence</t>
  </si>
  <si>
    <t>Est pensé en fonction de futurs changements d'usage des bâtiments (adaptabilité)</t>
  </si>
  <si>
    <t>Autres critères pouvant être évalués</t>
  </si>
  <si>
    <t>Permet une intégration harmonieuse du quartier au patrimoine existant</t>
  </si>
  <si>
    <t>Favorise l'insertion sociale de tous les groupes sociaux</t>
  </si>
  <si>
    <t>Favorise la qualité de vie (confort visuel, bien-être et convivialité)</t>
  </si>
  <si>
    <t>Prend en compte les personnes à mobilité réduite dans sa conception</t>
  </si>
  <si>
    <t>Permet de traiter les eaux usées de façon optimale</t>
  </si>
  <si>
    <t>Permet de réduire les nuisances et les risques causés par le chantier</t>
  </si>
  <si>
    <t>Permet de prendre en compte les interactions du quartier avec son milieu</t>
  </si>
  <si>
    <t>Évaluation</t>
  </si>
  <si>
    <t>FMV 16781</t>
  </si>
  <si>
    <t xml:space="preserve">Cet outil est remis à la Fédération Canadienne des Municipalités comme annexe 5 du rapport  Réhabilitation d'une sablière : Plan d'action en aménagement durable </t>
  </si>
  <si>
    <t>Rapport préparé par la Municipalité de Bolton-Est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</si>
</sst>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3"/>
      <name val="Trebuchet MS"/>
      <family val="2"/>
    </font>
    <font>
      <b/>
      <sz val="10"/>
      <color theme="1"/>
      <name val="Trebuchet MS"/>
      <family val="2"/>
    </font>
    <font>
      <sz val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Trebuchet MS"/>
      <family val="2"/>
    </font>
    <font>
      <sz val="11"/>
      <color rgb="FFFA7D00"/>
      <name val="Calibri"/>
      <family val="2"/>
      <scheme val="minor"/>
    </font>
    <font>
      <i/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 tint="0.39997558519241921"/>
      </top>
      <bottom/>
      <diagonal/>
    </border>
    <border>
      <left/>
      <right/>
      <top/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  <xf numFmtId="0" fontId="8" fillId="3" borderId="5" applyNumberFormat="0" applyAlignment="0" applyProtection="0"/>
    <xf numFmtId="0" fontId="10" fillId="0" borderId="6" applyNumberFormat="0" applyFill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1" applyFont="1" applyAlignment="1">
      <alignment horizontal="center"/>
    </xf>
    <xf numFmtId="0" fontId="5" fillId="0" borderId="1" xfId="1" applyFont="1" applyAlignment="1">
      <alignment horizontal="center"/>
    </xf>
    <xf numFmtId="0" fontId="6" fillId="0" borderId="2" xfId="2" applyFont="1" applyAlignment="1">
      <alignment horizontal="center"/>
    </xf>
    <xf numFmtId="0" fontId="4" fillId="0" borderId="0" xfId="0" applyFont="1" applyFill="1"/>
    <xf numFmtId="9" fontId="6" fillId="0" borderId="2" xfId="4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4" fillId="0" borderId="0" xfId="4" applyFont="1" applyAlignment="1">
      <alignment horizontal="center" vertical="center"/>
    </xf>
    <xf numFmtId="9" fontId="4" fillId="0" borderId="0" xfId="4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9" fontId="6" fillId="0" borderId="0" xfId="4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1" applyFont="1" applyAlignment="1">
      <alignment horizontal="center"/>
    </xf>
    <xf numFmtId="0" fontId="9" fillId="0" borderId="0" xfId="0" applyFont="1"/>
    <xf numFmtId="0" fontId="8" fillId="3" borderId="5" xfId="5"/>
    <xf numFmtId="0" fontId="10" fillId="0" borderId="6" xfId="6"/>
    <xf numFmtId="0" fontId="4" fillId="0" borderId="0" xfId="0" applyFont="1" applyAlignment="1">
      <alignment vertical="top" wrapText="1"/>
    </xf>
    <xf numFmtId="0" fontId="11" fillId="0" borderId="0" xfId="0" applyFont="1"/>
    <xf numFmtId="0" fontId="8" fillId="3" borderId="5" xfId="5" applyAlignment="1">
      <alignment horizontal="left" vertical="top" wrapText="1"/>
    </xf>
    <xf numFmtId="0" fontId="8" fillId="3" borderId="5" xfId="5" applyAlignment="1">
      <alignment horizontal="left" vertical="center"/>
    </xf>
    <xf numFmtId="0" fontId="4" fillId="0" borderId="0" xfId="0" applyFont="1" applyFill="1" applyAlignment="1">
      <alignment horizontal="center"/>
    </xf>
    <xf numFmtId="0" fontId="6" fillId="0" borderId="2" xfId="2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1" applyFont="1" applyAlignment="1">
      <alignment horizontal="center"/>
    </xf>
    <xf numFmtId="0" fontId="6" fillId="2" borderId="3" xfId="3" applyFont="1" applyBorder="1" applyAlignment="1">
      <alignment horizontal="left"/>
    </xf>
    <xf numFmtId="0" fontId="6" fillId="2" borderId="0" xfId="3" applyFont="1" applyAlignment="1">
      <alignment horizontal="left"/>
    </xf>
    <xf numFmtId="0" fontId="4" fillId="0" borderId="4" xfId="0" applyFont="1" applyBorder="1" applyAlignment="1">
      <alignment horizontal="center"/>
    </xf>
  </cellXfs>
  <cellStyles count="7">
    <cellStyle name="40 % - Accent6" xfId="3" builtinId="51"/>
    <cellStyle name="Calcul" xfId="5" builtinId="22"/>
    <cellStyle name="Cellule liée" xfId="6" builtinId="24"/>
    <cellStyle name="Normal" xfId="0" builtinId="0"/>
    <cellStyle name="Pourcentage" xfId="4" builtinId="5"/>
    <cellStyle name="Titre 3" xfId="1" builtinId="18"/>
    <cellStyle name="Total" xfId="2" builtinId="2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Perfomance des dimensions du développement durable</a:t>
            </a:r>
          </a:p>
        </c:rich>
      </c:tx>
      <c:layout>
        <c:manualLayout>
          <c:xMode val="edge"/>
          <c:yMode val="edge"/>
          <c:x val="0.12597738573817513"/>
          <c:y val="2.8571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Résultats!$D$4:$D$8</c:f>
              <c:strCache>
                <c:ptCount val="5"/>
                <c:pt idx="0">
                  <c:v>0%</c:v>
                </c:pt>
                <c:pt idx="1">
                  <c:v>0%</c:v>
                </c:pt>
                <c:pt idx="2">
                  <c:v>0%</c:v>
                </c:pt>
                <c:pt idx="3">
                  <c:v>0%</c:v>
                </c:pt>
                <c:pt idx="4">
                  <c:v>0%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92000"/>
                    <a:satMod val="130000"/>
                  </a:schemeClr>
                </a:gs>
                <a:gs pos="45000">
                  <a:schemeClr val="accent1">
                    <a:tint val="60000"/>
                    <a:shade val="99000"/>
                    <a:satMod val="120000"/>
                  </a:schemeClr>
                </a:gs>
                <a:gs pos="100000">
                  <a:schemeClr val="accent1">
                    <a:tint val="55000"/>
                    <a:satMod val="140000"/>
                  </a:schemeClr>
                </a:gs>
              </a:gsLst>
              <a:path path="circle">
                <a:fillToRect l="100000" t="100000" r="100000" b="10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Résultats!$B$4:$B$7</c15:sqref>
                  </c15:fullRef>
                </c:ext>
              </c:extLst>
              <c:f>Résultats!$B$4:$B$7</c:f>
              <c:strCache>
                <c:ptCount val="4"/>
                <c:pt idx="0">
                  <c:v>Gouvernance</c:v>
                </c:pt>
                <c:pt idx="1">
                  <c:v>Social</c:v>
                </c:pt>
                <c:pt idx="2">
                  <c:v>Environnement</c:v>
                </c:pt>
                <c:pt idx="3">
                  <c:v>Économie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Résultats!$D$4:$D$8</c15:sqref>
                  </c15:fullRef>
                </c:ext>
              </c:extLst>
              <c:f>Résultats!$D$4:$D$7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F-477B-8702-80DFD05EF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219040"/>
        <c:axId val="476279280"/>
      </c:radarChart>
      <c:catAx>
        <c:axId val="4392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279280"/>
        <c:crosses val="autoZero"/>
        <c:auto val="1"/>
        <c:lblAlgn val="ctr"/>
        <c:lblOffset val="100"/>
        <c:noMultiLvlLbl val="0"/>
      </c:catAx>
      <c:valAx>
        <c:axId val="47627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2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Perfomance de la dimension</a:t>
            </a:r>
            <a:r>
              <a:rPr lang="en-US" sz="1200" b="1" baseline="0"/>
              <a:t> de la gouvernance</a:t>
            </a:r>
            <a:endParaRPr lang="en-US" sz="1200" b="1"/>
          </a:p>
        </c:rich>
      </c:tx>
      <c:layout>
        <c:manualLayout>
          <c:xMode val="edge"/>
          <c:yMode val="edge"/>
          <c:x val="0.20410244338450556"/>
          <c:y val="4.2806266635382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Résultats!$D$12:$D$16</c:f>
              <c:strCache>
                <c:ptCount val="5"/>
                <c:pt idx="0">
                  <c:v>0%</c:v>
                </c:pt>
                <c:pt idx="1">
                  <c:v>0%</c:v>
                </c:pt>
                <c:pt idx="2">
                  <c:v>0%</c:v>
                </c:pt>
                <c:pt idx="3">
                  <c:v>0%</c:v>
                </c:pt>
                <c:pt idx="4">
                  <c:v>0%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92000"/>
                    <a:satMod val="130000"/>
                  </a:schemeClr>
                </a:gs>
                <a:gs pos="45000">
                  <a:schemeClr val="accent1">
                    <a:tint val="60000"/>
                    <a:shade val="99000"/>
                    <a:satMod val="120000"/>
                  </a:schemeClr>
                </a:gs>
                <a:gs pos="100000">
                  <a:schemeClr val="accent1">
                    <a:tint val="55000"/>
                    <a:satMod val="140000"/>
                  </a:schemeClr>
                </a:gs>
              </a:gsLst>
              <a:path path="circle">
                <a:fillToRect l="100000" t="100000" r="100000" b="10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cat>
            <c:strRef>
              <c:f>Résultats!$B$12:$B$16</c:f>
              <c:strCache>
                <c:ptCount val="5"/>
                <c:pt idx="0">
                  <c:v>Intégration harmonieuse du quartier dans la ville</c:v>
                </c:pt>
                <c:pt idx="1">
                  <c:v>Cohésion sociale de l'aménagement du territoire</c:v>
                </c:pt>
                <c:pt idx="2">
                  <c:v>Préservation et mise en valeur du patrimoine bâti, culturel et/ou naturel</c:v>
                </c:pt>
                <c:pt idx="3">
                  <c:v>Approche novatrice et conception écosystémique</c:v>
                </c:pt>
                <c:pt idx="4">
                  <c:v>Établissement de partenariats et approche participative</c:v>
                </c:pt>
              </c:strCache>
            </c:strRef>
          </c:cat>
          <c:val>
            <c:numRef>
              <c:f>Résultats!$D$12:$D$16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9-4E6D-A2DF-42ADDD55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219040"/>
        <c:axId val="476279280"/>
      </c:radarChart>
      <c:catAx>
        <c:axId val="4392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279280"/>
        <c:crosses val="autoZero"/>
        <c:auto val="1"/>
        <c:lblAlgn val="ctr"/>
        <c:lblOffset val="100"/>
        <c:noMultiLvlLbl val="0"/>
      </c:catAx>
      <c:valAx>
        <c:axId val="47627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2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Perfomance de</a:t>
            </a:r>
            <a:r>
              <a:rPr lang="en-US" sz="1200" b="1" baseline="0"/>
              <a:t> la dimension sociale</a:t>
            </a:r>
            <a:endParaRPr lang="en-US" sz="1200" b="1"/>
          </a:p>
        </c:rich>
      </c:tx>
      <c:layout>
        <c:manualLayout>
          <c:xMode val="edge"/>
          <c:yMode val="edge"/>
          <c:x val="0.27701909509943096"/>
          <c:y val="1.433650510886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Résultats!$D$21:$D$24</c:f>
              <c:strCache>
                <c:ptCount val="4"/>
                <c:pt idx="0">
                  <c:v>0%</c:v>
                </c:pt>
                <c:pt idx="1">
                  <c:v>0%</c:v>
                </c:pt>
                <c:pt idx="2">
                  <c:v>0%</c:v>
                </c:pt>
                <c:pt idx="3">
                  <c:v>0%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92000"/>
                    <a:satMod val="130000"/>
                  </a:schemeClr>
                </a:gs>
                <a:gs pos="45000">
                  <a:schemeClr val="accent1">
                    <a:tint val="60000"/>
                    <a:shade val="99000"/>
                    <a:satMod val="120000"/>
                  </a:schemeClr>
                </a:gs>
                <a:gs pos="100000">
                  <a:schemeClr val="accent1">
                    <a:tint val="55000"/>
                    <a:satMod val="140000"/>
                  </a:schemeClr>
                </a:gs>
              </a:gsLst>
              <a:path path="circle">
                <a:fillToRect l="100000" t="100000" r="100000" b="10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cat>
            <c:strRef>
              <c:f>Résultats!$B$21:$B$24</c:f>
              <c:strCache>
                <c:ptCount val="4"/>
                <c:pt idx="0">
                  <c:v>Accessibilité aux services et à des équipements de qualité</c:v>
                </c:pt>
                <c:pt idx="1">
                  <c:v>Qualité des bâtiments résidentiels, des logements et espaces privés</c:v>
                </c:pt>
                <c:pt idx="2">
                  <c:v>Qualité des espaces publics et verts</c:v>
                </c:pt>
                <c:pt idx="3">
                  <c:v>Sécurité, risques, santé et réduction des nuisances</c:v>
                </c:pt>
              </c:strCache>
            </c:strRef>
          </c:cat>
          <c:val>
            <c:numRef>
              <c:f>Résultats!$D$21:$D$24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2-447B-8DBA-10FFDF159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219040"/>
        <c:axId val="476279280"/>
      </c:radarChart>
      <c:catAx>
        <c:axId val="4392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279280"/>
        <c:crosses val="autoZero"/>
        <c:auto val="1"/>
        <c:lblAlgn val="ctr"/>
        <c:lblOffset val="100"/>
        <c:noMultiLvlLbl val="0"/>
      </c:catAx>
      <c:valAx>
        <c:axId val="47627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2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Perfomance de la dimension environnementale</a:t>
            </a:r>
          </a:p>
        </c:rich>
      </c:tx>
      <c:layout>
        <c:manualLayout>
          <c:xMode val="edge"/>
          <c:yMode val="edge"/>
          <c:x val="0.1858732804557742"/>
          <c:y val="2.8571385872123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Résultats!$D$29:$D$35</c:f>
              <c:strCache>
                <c:ptCount val="7"/>
                <c:pt idx="0">
                  <c:v>0%</c:v>
                </c:pt>
                <c:pt idx="1">
                  <c:v>0%</c:v>
                </c:pt>
                <c:pt idx="2">
                  <c:v>0%</c:v>
                </c:pt>
                <c:pt idx="3">
                  <c:v>0%</c:v>
                </c:pt>
                <c:pt idx="4">
                  <c:v>0%</c:v>
                </c:pt>
                <c:pt idx="5">
                  <c:v>0%</c:v>
                </c:pt>
                <c:pt idx="6">
                  <c:v>0%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92000"/>
                    <a:satMod val="130000"/>
                  </a:schemeClr>
                </a:gs>
                <a:gs pos="45000">
                  <a:schemeClr val="accent1">
                    <a:tint val="60000"/>
                    <a:shade val="99000"/>
                    <a:satMod val="120000"/>
                  </a:schemeClr>
                </a:gs>
                <a:gs pos="100000">
                  <a:schemeClr val="accent1">
                    <a:tint val="55000"/>
                    <a:satMod val="140000"/>
                  </a:schemeClr>
                </a:gs>
              </a:gsLst>
              <a:path path="circle">
                <a:fillToRect l="100000" t="100000" r="100000" b="10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cat>
            <c:strRef>
              <c:f>Résultats!$B$29:$B$35</c:f>
              <c:strCache>
                <c:ptCount val="7"/>
                <c:pt idx="0">
                  <c:v>Gestion de l'énergie</c:v>
                </c:pt>
                <c:pt idx="1">
                  <c:v>Gestion des déplacements</c:v>
                </c:pt>
                <c:pt idx="2">
                  <c:v>Gestion de l'espace à aménager</c:v>
                </c:pt>
                <c:pt idx="3">
                  <c:v>Gestion du milieu naturel et des milieux d'intérêts</c:v>
                </c:pt>
                <c:pt idx="4">
                  <c:v>Gestion intégrée de l'eau (potable, pluviale et de ruissellement)</c:v>
                </c:pt>
                <c:pt idx="5">
                  <c:v>Gestion des matériaux et des ressources naturelles</c:v>
                </c:pt>
                <c:pt idx="6">
                  <c:v>Gestion environnementale du chantier</c:v>
                </c:pt>
              </c:strCache>
            </c:strRef>
          </c:cat>
          <c:val>
            <c:numRef>
              <c:f>Résultats!$D$29:$D$35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1-41D2-BFE0-304E3815E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219040"/>
        <c:axId val="476279280"/>
      </c:radarChart>
      <c:catAx>
        <c:axId val="4392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279280"/>
        <c:crosses val="autoZero"/>
        <c:auto val="1"/>
        <c:lblAlgn val="ctr"/>
        <c:lblOffset val="100"/>
        <c:noMultiLvlLbl val="0"/>
      </c:catAx>
      <c:valAx>
        <c:axId val="47627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2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Perfomance de la dimension</a:t>
            </a:r>
            <a:r>
              <a:rPr lang="en-US" sz="1200" b="1" baseline="0"/>
              <a:t> économique</a:t>
            </a:r>
            <a:endParaRPr lang="en-US" sz="1200" b="1"/>
          </a:p>
        </c:rich>
      </c:tx>
      <c:layout>
        <c:manualLayout>
          <c:xMode val="edge"/>
          <c:yMode val="edge"/>
          <c:x val="0.23274827084394054"/>
          <c:y val="1.908146536328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Résultats!$D$40:$D$42</c:f>
              <c:strCache>
                <c:ptCount val="3"/>
                <c:pt idx="0">
                  <c:v>0%</c:v>
                </c:pt>
                <c:pt idx="1">
                  <c:v>0%</c:v>
                </c:pt>
                <c:pt idx="2">
                  <c:v>0%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92000"/>
                    <a:satMod val="130000"/>
                  </a:schemeClr>
                </a:gs>
                <a:gs pos="45000">
                  <a:schemeClr val="accent1">
                    <a:tint val="60000"/>
                    <a:shade val="99000"/>
                    <a:satMod val="120000"/>
                  </a:schemeClr>
                </a:gs>
                <a:gs pos="100000">
                  <a:schemeClr val="accent1">
                    <a:tint val="55000"/>
                    <a:satMod val="140000"/>
                  </a:schemeClr>
                </a:gs>
              </a:gsLst>
              <a:path path="circle">
                <a:fillToRect l="100000" t="100000" r="100000" b="10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cat>
            <c:strRef>
              <c:f>Résultats!$B$40:$B$42</c:f>
              <c:strCache>
                <c:ptCount val="3"/>
                <c:pt idx="0">
                  <c:v>Favoriser/renforcer l'économie locale</c:v>
                </c:pt>
                <c:pt idx="1">
                  <c:v>Mode de fonctionnement en coûts globaux et internalisation des coûts</c:v>
                </c:pt>
                <c:pt idx="2">
                  <c:v>Promotion de la production et de la consommation responsables</c:v>
                </c:pt>
              </c:strCache>
            </c:strRef>
          </c:cat>
          <c:val>
            <c:numRef>
              <c:f>Résultats!$D$40:$D$42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8-4FF8-96BA-F2A8B624E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219040"/>
        <c:axId val="476279280"/>
      </c:radarChart>
      <c:catAx>
        <c:axId val="4392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279280"/>
        <c:crosses val="autoZero"/>
        <c:auto val="1"/>
        <c:lblAlgn val="ctr"/>
        <c:lblOffset val="100"/>
        <c:noMultiLvlLbl val="0"/>
      </c:catAx>
      <c:valAx>
        <c:axId val="476279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2190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31208</xdr:colOff>
      <xdr:row>0</xdr:row>
      <xdr:rowOff>155073</xdr:rowOff>
    </xdr:from>
    <xdr:ext cx="9996006" cy="71846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096F907-2D4F-4B83-A331-483DE7BBAFD5}"/>
            </a:ext>
          </a:extLst>
        </xdr:cNvPr>
        <xdr:cNvSpPr/>
      </xdr:nvSpPr>
      <xdr:spPr>
        <a:xfrm>
          <a:off x="31208" y="155073"/>
          <a:ext cx="9996006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Outil d'aide à la décision</a:t>
          </a:r>
          <a:r>
            <a:rPr lang="fr-FR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du quartier Bolton-Est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311827</xdr:colOff>
      <xdr:row>0</xdr:row>
      <xdr:rowOff>161925</xdr:rowOff>
    </xdr:from>
    <xdr:ext cx="5924314" cy="71846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CC73A4C-C2C4-4FD5-A247-801973147399}"/>
            </a:ext>
          </a:extLst>
        </xdr:cNvPr>
        <xdr:cNvSpPr/>
      </xdr:nvSpPr>
      <xdr:spPr>
        <a:xfrm>
          <a:off x="1490546" y="161925"/>
          <a:ext cx="5924314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Guide d'utilisation de l'outil</a:t>
          </a:r>
          <a:endParaRPr lang="fr-FR" sz="40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12</xdr:col>
      <xdr:colOff>151333</xdr:colOff>
      <xdr:row>30</xdr:row>
      <xdr:rowOff>18452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92F9E3-B505-48BF-9479-54821FEF2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952500"/>
          <a:ext cx="8533333" cy="4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12</xdr:col>
      <xdr:colOff>75143</xdr:colOff>
      <xdr:row>53</xdr:row>
      <xdr:rowOff>123286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384305C-AF80-4DC1-B048-992E6072E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719" y="5905500"/>
          <a:ext cx="8457143" cy="4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12</xdr:col>
      <xdr:colOff>84667</xdr:colOff>
      <xdr:row>68</xdr:row>
      <xdr:rowOff>47309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EB48CDB-2223-4B29-A990-8102CC9C5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19" y="10477500"/>
          <a:ext cx="8466667" cy="25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12</xdr:col>
      <xdr:colOff>532286</xdr:colOff>
      <xdr:row>89</xdr:row>
      <xdr:rowOff>170952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B409176-B02D-4B9D-9B2B-85AB52D10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6719" y="13144500"/>
          <a:ext cx="8914286" cy="39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12</xdr:col>
      <xdr:colOff>389428</xdr:colOff>
      <xdr:row>111</xdr:row>
      <xdr:rowOff>161429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64170E4-B850-4A73-926A-23BFBD0C6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6719" y="17335500"/>
          <a:ext cx="8771428" cy="39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12</xdr:col>
      <xdr:colOff>322762</xdr:colOff>
      <xdr:row>138</xdr:row>
      <xdr:rowOff>85119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C4132EC-E13C-4389-84B9-0EAD1F330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6719" y="21526500"/>
          <a:ext cx="8704762" cy="48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139</xdr:row>
      <xdr:rowOff>95250</xdr:rowOff>
    </xdr:from>
    <xdr:to>
      <xdr:col>12</xdr:col>
      <xdr:colOff>386228</xdr:colOff>
      <xdr:row>150</xdr:row>
      <xdr:rowOff>104524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4C56D71-5F2A-402B-B920-A1F407DF2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6719" y="26574750"/>
          <a:ext cx="8768228" cy="21047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12</xdr:col>
      <xdr:colOff>141809</xdr:colOff>
      <xdr:row>173</xdr:row>
      <xdr:rowOff>132833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7D1AFF40-9469-4707-AB5F-5DD63FDA9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6719" y="28956000"/>
          <a:ext cx="8523809" cy="41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12</xdr:col>
      <xdr:colOff>84667</xdr:colOff>
      <xdr:row>179</xdr:row>
      <xdr:rowOff>171333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FF104EA-2FDA-4087-A876-3DECDE4FB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6719" y="33337500"/>
          <a:ext cx="8466667" cy="9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11</xdr:col>
      <xdr:colOff>8571</xdr:colOff>
      <xdr:row>204</xdr:row>
      <xdr:rowOff>170881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FDD7A376-F391-4C95-B018-136D341CE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6719" y="34480500"/>
          <a:ext cx="7628571" cy="4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12</xdr:col>
      <xdr:colOff>141809</xdr:colOff>
      <xdr:row>212</xdr:row>
      <xdr:rowOff>95095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16DCC99A-35EC-4C69-89B5-68E222C53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6719" y="39243000"/>
          <a:ext cx="8523809" cy="12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213</xdr:row>
      <xdr:rowOff>0</xdr:rowOff>
    </xdr:from>
    <xdr:to>
      <xdr:col>12</xdr:col>
      <xdr:colOff>94190</xdr:colOff>
      <xdr:row>234</xdr:row>
      <xdr:rowOff>170929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75B9B91B-3150-485E-9550-12F01EAFC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6719" y="40576500"/>
          <a:ext cx="8476190" cy="41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12</xdr:col>
      <xdr:colOff>322762</xdr:colOff>
      <xdr:row>259</xdr:row>
      <xdr:rowOff>180381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9DF76EBD-16A7-478A-B4BA-5E3381BDC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6719" y="44767500"/>
          <a:ext cx="8704762" cy="47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12</xdr:col>
      <xdr:colOff>132286</xdr:colOff>
      <xdr:row>285</xdr:row>
      <xdr:rowOff>170857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BEDE5744-F8C9-43AD-8FFD-E681179AC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6719" y="49720500"/>
          <a:ext cx="8514286" cy="4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287</xdr:row>
      <xdr:rowOff>0</xdr:rowOff>
    </xdr:from>
    <xdr:to>
      <xdr:col>12</xdr:col>
      <xdr:colOff>56095</xdr:colOff>
      <xdr:row>313</xdr:row>
      <xdr:rowOff>161286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FE8E70F2-3D44-43DD-999D-BAF63D1E5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6719" y="54673500"/>
          <a:ext cx="8438095" cy="51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8</xdr:col>
      <xdr:colOff>227905</xdr:colOff>
      <xdr:row>318</xdr:row>
      <xdr:rowOff>28500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BAC05E96-5B2A-4DCD-A2A2-8219362B3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6719" y="60007500"/>
          <a:ext cx="5561905" cy="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</xdr:row>
      <xdr:rowOff>180976</xdr:rowOff>
    </xdr:from>
    <xdr:to>
      <xdr:col>13</xdr:col>
      <xdr:colOff>0</xdr:colOff>
      <xdr:row>8</xdr:row>
      <xdr:rowOff>190500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8868AE7-2A79-4A34-8A32-989622BF50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13</xdr:col>
      <xdr:colOff>1</xdr:colOff>
      <xdr:row>17</xdr:row>
      <xdr:rowOff>9524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56A7218-A649-4CAE-B90B-6B2F7ADC0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18</xdr:row>
      <xdr:rowOff>190500</xdr:rowOff>
    </xdr:from>
    <xdr:to>
      <xdr:col>13</xdr:col>
      <xdr:colOff>1</xdr:colOff>
      <xdr:row>25</xdr:row>
      <xdr:rowOff>200024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10DC6F0-EE23-4793-AF0A-28C4218C7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28</xdr:row>
      <xdr:rowOff>0</xdr:rowOff>
    </xdr:from>
    <xdr:to>
      <xdr:col>13</xdr:col>
      <xdr:colOff>1</xdr:colOff>
      <xdr:row>35</xdr:row>
      <xdr:rowOff>9524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7D57E02-92B9-4465-8214-51AE50C3F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37</xdr:row>
      <xdr:rowOff>19050</xdr:rowOff>
    </xdr:from>
    <xdr:to>
      <xdr:col>13</xdr:col>
      <xdr:colOff>1</xdr:colOff>
      <xdr:row>45</xdr:row>
      <xdr:rowOff>9524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1C13B6B8-FE38-4511-B493-D597B2828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727838-0801-4EAD-A31B-258137ECB057}" name="Tableau1" displayName="Tableau1" ref="B3:D8" totalsRowShown="0">
  <tableColumns count="3">
    <tableColumn id="1" xr3:uid="{9076219D-73D9-4013-A749-8F9391A088F8}" name="Thématiques" dataDxfId="14"/>
    <tableColumn id="2" xr3:uid="{134C3C05-EC48-4BE1-A931-74A541DCCC3C}" name="Pondération moyenne" dataDxfId="13"/>
    <tableColumn id="3" xr3:uid="{84730B87-B241-4A8B-9DF9-0D563F4D546E}" name="Résultat" dataDxfId="12" dataCellStyle="Pourcent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898B5E-3AA0-4E0E-A3BD-60CEE546D1D6}" name="Tableau3" displayName="Tableau3" ref="B11:D17" totalsRowShown="0">
  <tableColumns count="3">
    <tableColumn id="1" xr3:uid="{55912259-FA58-4CD6-8D70-21BCD889EE9A}" name="Gouvernance" dataDxfId="11"/>
    <tableColumn id="2" xr3:uid="{DE87D5AA-3B95-42EC-92DA-3C2B05C97895}" name="Pondération moyenne" dataDxfId="10"/>
    <tableColumn id="3" xr3:uid="{96D2BFA4-67CC-4698-A3E1-1DF661BE950D}" name="Résultat" dataDxfId="9" dataCellStyle="Pourcent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4E3F90-5698-4F05-B21E-29484EE6190F}" name="Tableau4" displayName="Tableau4" ref="B20:D25" totalsRowShown="0">
  <tableColumns count="3">
    <tableColumn id="1" xr3:uid="{FACC66FB-499F-49FC-A33D-228E35BD75DF}" name="Social" dataDxfId="8"/>
    <tableColumn id="2" xr3:uid="{4D0B57F2-0EAC-4741-8875-2A602ACE97E7}" name="Pondération moyenne" dataDxfId="7"/>
    <tableColumn id="3" xr3:uid="{B87A2239-0CA5-493B-964F-927BFD5C72EB}" name="Résultat" dataDxfId="6" dataCellStyle="Pourcenta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C106CC-BF42-4398-891E-5F9CBF6F608E}" name="Tableau5" displayName="Tableau5" ref="B28:D36" totalsRowShown="0">
  <tableColumns count="3">
    <tableColumn id="1" xr3:uid="{17188C3C-DE7C-45D8-AACB-73619C17F2A1}" name="Environnement" dataDxfId="5"/>
    <tableColumn id="2" xr3:uid="{768C7078-501C-409A-A1E4-0643405E2198}" name="Pondération moyenne" dataDxfId="4"/>
    <tableColumn id="3" xr3:uid="{0399DC35-8D7A-4FE7-AE34-2EC94C7F9452}" name="Résultat" dataDxfId="3" dataCellStyle="Pourcentag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DB0434-26EE-4C6C-B9A7-1C38744C77E9}" name="Tableau6" displayName="Tableau6" ref="B39:D43" totalsRowShown="0">
  <tableColumns count="3">
    <tableColumn id="1" xr3:uid="{C32CD4F2-9232-4BC5-9D75-F51432A8CB0A}" name="Économie" dataDxfId="2"/>
    <tableColumn id="2" xr3:uid="{9D1650B1-61C3-4C6B-B2D0-6915F706228A}" name="Pondération moyenne" dataDxfId="1"/>
    <tableColumn id="3" xr3:uid="{5EBFD444-FEF3-4829-BFEA-3158C902E0AC}" name="Résultat" dataDxfId="0" dataCellStyle="Pourcent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Rétrospective">
  <a:themeElements>
    <a:clrScheme name="Rétrospectiv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étrospectiv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étrospectiv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2778-2836-40D0-89C1-73879D7B6593}">
  <dimension ref="B6:N26"/>
  <sheetViews>
    <sheetView showGridLines="0" showRowColHeaders="0" topLeftCell="A13" workbookViewId="0">
      <selection activeCell="B30" sqref="B30"/>
    </sheetView>
  </sheetViews>
  <sheetFormatPr baseColWidth="10" defaultRowHeight="14.5" x14ac:dyDescent="0.35"/>
  <cols>
    <col min="1" max="1" width="5.81640625" customWidth="1"/>
    <col min="2" max="2" width="26.7265625" style="1" customWidth="1"/>
    <col min="3" max="7" width="11.453125" style="1"/>
    <col min="8" max="8" width="68.7265625" style="1" customWidth="1"/>
    <col min="9" max="14" width="11.453125" style="1"/>
  </cols>
  <sheetData>
    <row r="6" spans="2:8" x14ac:dyDescent="0.35">
      <c r="B6" s="24" t="s">
        <v>5</v>
      </c>
      <c r="C6" s="29"/>
      <c r="D6" s="29"/>
      <c r="E6" s="29"/>
      <c r="F6" s="29"/>
      <c r="G6" s="29"/>
      <c r="H6" s="29"/>
    </row>
    <row r="7" spans="2:8" x14ac:dyDescent="0.35">
      <c r="B7" s="24" t="s">
        <v>0</v>
      </c>
      <c r="C7" s="29"/>
      <c r="D7" s="29"/>
      <c r="E7" s="29"/>
      <c r="F7" s="29"/>
      <c r="G7" s="29"/>
      <c r="H7" s="29"/>
    </row>
    <row r="8" spans="2:8" x14ac:dyDescent="0.35">
      <c r="B8" s="29" t="s">
        <v>1</v>
      </c>
      <c r="C8" s="28"/>
      <c r="D8" s="28"/>
      <c r="E8" s="28"/>
      <c r="F8" s="28"/>
      <c r="G8" s="28"/>
      <c r="H8" s="28"/>
    </row>
    <row r="9" spans="2:8" x14ac:dyDescent="0.35">
      <c r="B9" s="29"/>
      <c r="C9" s="28"/>
      <c r="D9" s="28"/>
      <c r="E9" s="28"/>
      <c r="F9" s="28"/>
      <c r="G9" s="28"/>
      <c r="H9" s="28"/>
    </row>
    <row r="10" spans="2:8" x14ac:dyDescent="0.35">
      <c r="B10" s="29"/>
      <c r="C10" s="28"/>
      <c r="D10" s="28"/>
      <c r="E10" s="28"/>
      <c r="F10" s="28"/>
      <c r="G10" s="28"/>
      <c r="H10" s="28"/>
    </row>
    <row r="11" spans="2:8" x14ac:dyDescent="0.35">
      <c r="B11" s="29"/>
      <c r="C11" s="28"/>
      <c r="D11" s="28"/>
      <c r="E11" s="28"/>
      <c r="F11" s="28"/>
      <c r="G11" s="28"/>
      <c r="H11" s="28"/>
    </row>
    <row r="12" spans="2:8" x14ac:dyDescent="0.35">
      <c r="B12" s="29"/>
      <c r="C12" s="28"/>
      <c r="D12" s="28"/>
      <c r="E12" s="28"/>
      <c r="F12" s="28"/>
      <c r="G12" s="28"/>
      <c r="H12" s="28"/>
    </row>
    <row r="13" spans="2:8" x14ac:dyDescent="0.35">
      <c r="B13" s="29"/>
      <c r="C13" s="28"/>
      <c r="D13" s="28"/>
      <c r="E13" s="28"/>
      <c r="F13" s="28"/>
      <c r="G13" s="28"/>
      <c r="H13" s="28"/>
    </row>
    <row r="16" spans="2:8" x14ac:dyDescent="0.35">
      <c r="B16" s="1" t="s">
        <v>75</v>
      </c>
    </row>
    <row r="17" spans="2:2" x14ac:dyDescent="0.35">
      <c r="B17" s="1" t="s">
        <v>76</v>
      </c>
    </row>
    <row r="23" spans="2:2" x14ac:dyDescent="0.35">
      <c r="B23" s="1" t="s">
        <v>99</v>
      </c>
    </row>
    <row r="24" spans="2:2" x14ac:dyDescent="0.35">
      <c r="B24" s="1" t="s">
        <v>100</v>
      </c>
    </row>
    <row r="25" spans="2:2" x14ac:dyDescent="0.35">
      <c r="B25" s="1" t="s">
        <v>98</v>
      </c>
    </row>
    <row r="26" spans="2:2" x14ac:dyDescent="0.35">
      <c r="B26" s="27"/>
    </row>
  </sheetData>
  <sheetProtection sheet="1" objects="1" scenarios="1"/>
  <protectedRanges>
    <protectedRange sqref="C6:H13" name="Plage1"/>
  </protectedRanges>
  <mergeCells count="4">
    <mergeCell ref="C8:H13"/>
    <mergeCell ref="C7:H7"/>
    <mergeCell ref="B8:B13"/>
    <mergeCell ref="C6:H6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8117-9808-4658-B6C5-F7690ACCC13A}">
  <dimension ref="B6:N274"/>
  <sheetViews>
    <sheetView showGridLines="0" showRowColHeaders="0" tabSelected="1" zoomScale="80" zoomScaleNormal="80" workbookViewId="0">
      <selection activeCell="Q8" sqref="Q8"/>
    </sheetView>
  </sheetViews>
  <sheetFormatPr baseColWidth="10" defaultRowHeight="14.5" x14ac:dyDescent="0.35"/>
  <cols>
    <col min="1" max="1" width="6.26953125" customWidth="1"/>
    <col min="14" max="14" width="14.453125" customWidth="1"/>
  </cols>
  <sheetData>
    <row r="6" spans="2:14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4" x14ac:dyDescent="0.3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2:14" x14ac:dyDescent="0.3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2:14" x14ac:dyDescent="0.3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2:14" x14ac:dyDescent="0.3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2:14" x14ac:dyDescent="0.3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2:14" x14ac:dyDescent="0.3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2:14" x14ac:dyDescent="0.3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2:14" x14ac:dyDescent="0.3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2:14" x14ac:dyDescent="0.3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2:14" x14ac:dyDescent="0.3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x14ac:dyDescent="0.35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4" x14ac:dyDescent="0.3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2:14" x14ac:dyDescent="0.3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2:14" x14ac:dyDescent="0.3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 x14ac:dyDescent="0.3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4" x14ac:dyDescent="0.3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x14ac:dyDescent="0.3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 x14ac:dyDescent="0.3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2:14" x14ac:dyDescent="0.3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2:14" x14ac:dyDescent="0.3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2:14" x14ac:dyDescent="0.3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4" x14ac:dyDescent="0.3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4" x14ac:dyDescent="0.3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2:14" x14ac:dyDescent="0.3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2:14" x14ac:dyDescent="0.3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2:14" x14ac:dyDescent="0.3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2:14" x14ac:dyDescent="0.3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2:14" x14ac:dyDescent="0.3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2:14" x14ac:dyDescent="0.3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2:14" x14ac:dyDescent="0.3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2:14" x14ac:dyDescent="0.3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2:14" x14ac:dyDescent="0.35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2:14" x14ac:dyDescent="0.3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2:14" x14ac:dyDescent="0.3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2:14" x14ac:dyDescent="0.3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2:14" x14ac:dyDescent="0.3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2:14" x14ac:dyDescent="0.3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2:14" x14ac:dyDescent="0.3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2:14" x14ac:dyDescent="0.3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2:14" x14ac:dyDescent="0.3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2:14" x14ac:dyDescent="0.3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2:14" x14ac:dyDescent="0.3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 x14ac:dyDescent="0.3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 x14ac:dyDescent="0.3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 x14ac:dyDescent="0.3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2:14" x14ac:dyDescent="0.3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2:14" x14ac:dyDescent="0.3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 x14ac:dyDescent="0.3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 x14ac:dyDescent="0.3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 x14ac:dyDescent="0.3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2:14" x14ac:dyDescent="0.3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2:14" x14ac:dyDescent="0.3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2:14" x14ac:dyDescent="0.3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2:14" x14ac:dyDescent="0.35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2:14" x14ac:dyDescent="0.35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2:14" x14ac:dyDescent="0.35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 x14ac:dyDescent="0.3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 x14ac:dyDescent="0.35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3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2:14" x14ac:dyDescent="0.3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2:14" x14ac:dyDescent="0.3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2:14" x14ac:dyDescent="0.35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2:14" x14ac:dyDescent="0.35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2:14" x14ac:dyDescent="0.3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2:14" x14ac:dyDescent="0.35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2:14" x14ac:dyDescent="0.35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2:14" x14ac:dyDescent="0.35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spans="2:14" x14ac:dyDescent="0.35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2:14" x14ac:dyDescent="0.35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spans="2:14" x14ac:dyDescent="0.35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spans="2:14" x14ac:dyDescent="0.35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2:14" x14ac:dyDescent="0.35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2:14" x14ac:dyDescent="0.35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2:14" x14ac:dyDescent="0.35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2:14" x14ac:dyDescent="0.35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2:14" x14ac:dyDescent="0.35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2:14" x14ac:dyDescent="0.35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2:14" x14ac:dyDescent="0.35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2:14" x14ac:dyDescent="0.35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2:14" x14ac:dyDescent="0.35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2:14" x14ac:dyDescent="0.35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2:14" x14ac:dyDescent="0.35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2:14" x14ac:dyDescent="0.35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2:14" x14ac:dyDescent="0.35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2:14" x14ac:dyDescent="0.35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2:14" x14ac:dyDescent="0.35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2:14" x14ac:dyDescent="0.35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2:14" x14ac:dyDescent="0.35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2:14" x14ac:dyDescent="0.35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2:14" x14ac:dyDescent="0.35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2:14" x14ac:dyDescent="0.35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2:14" x14ac:dyDescent="0.35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2:14" x14ac:dyDescent="0.35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2:14" x14ac:dyDescent="0.35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2:14" x14ac:dyDescent="0.35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2:14" x14ac:dyDescent="0.35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2:14" x14ac:dyDescent="0.35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2:14" x14ac:dyDescent="0.35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2:14" x14ac:dyDescent="0.35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2:14" x14ac:dyDescent="0.35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2:14" x14ac:dyDescent="0.35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2:14" x14ac:dyDescent="0.35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2:14" x14ac:dyDescent="0.35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</row>
    <row r="110" spans="2:14" x14ac:dyDescent="0.35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2:14" x14ac:dyDescent="0.35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</row>
    <row r="112" spans="2:14" x14ac:dyDescent="0.35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</row>
    <row r="113" spans="2:14" x14ac:dyDescent="0.35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</row>
    <row r="114" spans="2:14" x14ac:dyDescent="0.35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spans="2:14" x14ac:dyDescent="0.35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</row>
    <row r="116" spans="2:14" x14ac:dyDescent="0.35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</row>
    <row r="117" spans="2:14" x14ac:dyDescent="0.35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</row>
    <row r="118" spans="2:14" x14ac:dyDescent="0.35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</row>
    <row r="119" spans="2:14" x14ac:dyDescent="0.35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</row>
    <row r="120" spans="2:14" x14ac:dyDescent="0.35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</row>
    <row r="121" spans="2:14" x14ac:dyDescent="0.35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</row>
    <row r="122" spans="2:14" x14ac:dyDescent="0.35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</row>
    <row r="123" spans="2:14" x14ac:dyDescent="0.35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</row>
    <row r="124" spans="2:14" x14ac:dyDescent="0.35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</row>
    <row r="125" spans="2:14" x14ac:dyDescent="0.35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</row>
    <row r="126" spans="2:14" x14ac:dyDescent="0.35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spans="2:14" x14ac:dyDescent="0.35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</row>
    <row r="128" spans="2:14" x14ac:dyDescent="0.35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2:14" x14ac:dyDescent="0.35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2:14" x14ac:dyDescent="0.35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2:14" x14ac:dyDescent="0.35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2:14" x14ac:dyDescent="0.35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2:14" x14ac:dyDescent="0.35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2:14" x14ac:dyDescent="0.35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2:14" x14ac:dyDescent="0.35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2:14" x14ac:dyDescent="0.35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2:14" x14ac:dyDescent="0.35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2:14" x14ac:dyDescent="0.35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2:14" x14ac:dyDescent="0.35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2:14" x14ac:dyDescent="0.35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2:14" x14ac:dyDescent="0.35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spans="2:14" x14ac:dyDescent="0.35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</row>
    <row r="143" spans="2:14" x14ac:dyDescent="0.35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</row>
    <row r="144" spans="2:14" x14ac:dyDescent="0.35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spans="2:14" x14ac:dyDescent="0.35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</row>
    <row r="146" spans="2:14" x14ac:dyDescent="0.35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spans="2:14" x14ac:dyDescent="0.35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</row>
    <row r="148" spans="2:14" x14ac:dyDescent="0.35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spans="2:14" x14ac:dyDescent="0.35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</row>
    <row r="150" spans="2:14" x14ac:dyDescent="0.35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</row>
    <row r="151" spans="2:14" x14ac:dyDescent="0.35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spans="2:14" x14ac:dyDescent="0.35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spans="2:14" x14ac:dyDescent="0.35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</row>
    <row r="154" spans="2:14" x14ac:dyDescent="0.35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spans="2:14" x14ac:dyDescent="0.35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spans="2:14" x14ac:dyDescent="0.35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spans="2:14" x14ac:dyDescent="0.35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</row>
    <row r="158" spans="2:14" x14ac:dyDescent="0.35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</row>
    <row r="159" spans="2:14" x14ac:dyDescent="0.35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  <row r="160" spans="2:14" x14ac:dyDescent="0.35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spans="2:14" x14ac:dyDescent="0.35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2:14" x14ac:dyDescent="0.35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spans="2:14" x14ac:dyDescent="0.35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spans="2:14" x14ac:dyDescent="0.35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spans="2:14" x14ac:dyDescent="0.35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</row>
    <row r="166" spans="2:14" x14ac:dyDescent="0.35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spans="2:14" x14ac:dyDescent="0.35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spans="2:14" x14ac:dyDescent="0.35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</row>
    <row r="169" spans="2:14" x14ac:dyDescent="0.35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</row>
    <row r="170" spans="2:14" x14ac:dyDescent="0.35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2:14" x14ac:dyDescent="0.35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</row>
    <row r="172" spans="2:14" x14ac:dyDescent="0.35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spans="2:14" x14ac:dyDescent="0.35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2:14" x14ac:dyDescent="0.35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spans="2:14" x14ac:dyDescent="0.35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spans="2:14" x14ac:dyDescent="0.35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2:14" x14ac:dyDescent="0.35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spans="2:14" x14ac:dyDescent="0.35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2:14" x14ac:dyDescent="0.35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2:14" x14ac:dyDescent="0.35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</row>
    <row r="181" spans="2:14" x14ac:dyDescent="0.35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</row>
    <row r="182" spans="2:14" x14ac:dyDescent="0.35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</row>
    <row r="183" spans="2:14" x14ac:dyDescent="0.35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2:14" x14ac:dyDescent="0.35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</row>
    <row r="185" spans="2:14" x14ac:dyDescent="0.35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2:14" x14ac:dyDescent="0.35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2:14" x14ac:dyDescent="0.35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spans="2:14" x14ac:dyDescent="0.35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2:14" x14ac:dyDescent="0.35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2:14" x14ac:dyDescent="0.35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</row>
    <row r="191" spans="2:14" x14ac:dyDescent="0.35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spans="2:14" x14ac:dyDescent="0.35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2:14" x14ac:dyDescent="0.35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spans="2:14" x14ac:dyDescent="0.35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</row>
    <row r="195" spans="2:14" x14ac:dyDescent="0.35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spans="2:14" x14ac:dyDescent="0.35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</row>
    <row r="197" spans="2:14" x14ac:dyDescent="0.35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</row>
    <row r="198" spans="2:14" x14ac:dyDescent="0.35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spans="2:14" x14ac:dyDescent="0.35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2:14" x14ac:dyDescent="0.35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</row>
    <row r="201" spans="2:14" x14ac:dyDescent="0.35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</row>
    <row r="202" spans="2:14" x14ac:dyDescent="0.35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</row>
    <row r="203" spans="2:14" x14ac:dyDescent="0.35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</row>
    <row r="204" spans="2:14" x14ac:dyDescent="0.35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</row>
    <row r="205" spans="2:14" x14ac:dyDescent="0.35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</row>
    <row r="206" spans="2:14" x14ac:dyDescent="0.35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</row>
    <row r="207" spans="2:14" x14ac:dyDescent="0.35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</row>
    <row r="208" spans="2:14" x14ac:dyDescent="0.35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</row>
    <row r="209" spans="2:14" x14ac:dyDescent="0.35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</row>
    <row r="210" spans="2:14" x14ac:dyDescent="0.35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</row>
    <row r="211" spans="2:14" x14ac:dyDescent="0.35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</row>
    <row r="212" spans="2:14" x14ac:dyDescent="0.35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</row>
    <row r="213" spans="2:14" x14ac:dyDescent="0.35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</row>
    <row r="214" spans="2:14" x14ac:dyDescent="0.35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</row>
    <row r="215" spans="2:14" x14ac:dyDescent="0.35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</row>
    <row r="216" spans="2:14" x14ac:dyDescent="0.35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</row>
    <row r="217" spans="2:14" x14ac:dyDescent="0.35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</row>
    <row r="218" spans="2:14" x14ac:dyDescent="0.35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</row>
    <row r="219" spans="2:14" x14ac:dyDescent="0.35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</row>
    <row r="220" spans="2:14" x14ac:dyDescent="0.35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</row>
    <row r="221" spans="2:14" x14ac:dyDescent="0.35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</row>
    <row r="222" spans="2:14" x14ac:dyDescent="0.35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</row>
    <row r="223" spans="2:14" x14ac:dyDescent="0.35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</row>
    <row r="224" spans="2:14" x14ac:dyDescent="0.35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</row>
    <row r="225" spans="2:14" x14ac:dyDescent="0.35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</row>
    <row r="226" spans="2:14" x14ac:dyDescent="0.35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</row>
    <row r="227" spans="2:14" x14ac:dyDescent="0.35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</row>
    <row r="228" spans="2:14" x14ac:dyDescent="0.35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</row>
    <row r="229" spans="2:14" x14ac:dyDescent="0.35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</row>
    <row r="230" spans="2:14" x14ac:dyDescent="0.35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</row>
    <row r="231" spans="2:14" x14ac:dyDescent="0.35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</row>
    <row r="232" spans="2:14" x14ac:dyDescent="0.35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</row>
    <row r="233" spans="2:14" x14ac:dyDescent="0.35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</row>
    <row r="234" spans="2:14" x14ac:dyDescent="0.35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</row>
    <row r="235" spans="2:14" x14ac:dyDescent="0.35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</row>
    <row r="236" spans="2:14" x14ac:dyDescent="0.35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</row>
    <row r="237" spans="2:14" x14ac:dyDescent="0.35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</row>
    <row r="238" spans="2:14" x14ac:dyDescent="0.35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</row>
    <row r="239" spans="2:14" x14ac:dyDescent="0.35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</row>
    <row r="240" spans="2:14" x14ac:dyDescent="0.35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</row>
    <row r="241" spans="2:14" x14ac:dyDescent="0.35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</row>
    <row r="242" spans="2:14" x14ac:dyDescent="0.35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</row>
    <row r="243" spans="2:14" x14ac:dyDescent="0.35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</row>
    <row r="244" spans="2:14" x14ac:dyDescent="0.35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</row>
    <row r="245" spans="2:14" x14ac:dyDescent="0.35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</row>
    <row r="246" spans="2:14" x14ac:dyDescent="0.35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</row>
    <row r="247" spans="2:14" x14ac:dyDescent="0.35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</row>
    <row r="248" spans="2:14" x14ac:dyDescent="0.35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</row>
    <row r="249" spans="2:14" x14ac:dyDescent="0.35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</row>
    <row r="250" spans="2:14" x14ac:dyDescent="0.35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</row>
    <row r="251" spans="2:14" x14ac:dyDescent="0.35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</row>
    <row r="252" spans="2:14" x14ac:dyDescent="0.35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</row>
    <row r="253" spans="2:14" x14ac:dyDescent="0.35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</row>
    <row r="254" spans="2:14" x14ac:dyDescent="0.35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</row>
    <row r="255" spans="2:14" x14ac:dyDescent="0.35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</row>
    <row r="256" spans="2:14" x14ac:dyDescent="0.35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</row>
    <row r="257" spans="2:14" x14ac:dyDescent="0.35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</row>
    <row r="258" spans="2:14" x14ac:dyDescent="0.35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</row>
    <row r="259" spans="2:14" x14ac:dyDescent="0.35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</row>
    <row r="260" spans="2:14" x14ac:dyDescent="0.35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</row>
    <row r="261" spans="2:14" x14ac:dyDescent="0.35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</row>
    <row r="262" spans="2:14" x14ac:dyDescent="0.35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</row>
    <row r="263" spans="2:14" x14ac:dyDescent="0.35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</row>
    <row r="264" spans="2:14" x14ac:dyDescent="0.35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</row>
    <row r="265" spans="2:14" x14ac:dyDescent="0.35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</row>
    <row r="266" spans="2:14" x14ac:dyDescent="0.35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</row>
    <row r="267" spans="2:14" x14ac:dyDescent="0.35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</row>
    <row r="268" spans="2:14" x14ac:dyDescent="0.35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</row>
    <row r="269" spans="2:14" x14ac:dyDescent="0.35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</row>
    <row r="270" spans="2:14" x14ac:dyDescent="0.35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</row>
    <row r="271" spans="2:14" x14ac:dyDescent="0.35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</row>
    <row r="272" spans="2:14" x14ac:dyDescent="0.35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</row>
    <row r="273" spans="2:14" x14ac:dyDescent="0.35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</row>
    <row r="274" spans="2:14" x14ac:dyDescent="0.35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DF55-EDF0-4BEA-A5C5-6C353B79862B}">
  <sheetPr>
    <tabColor theme="9" tint="-0.249977111117893"/>
  </sheetPr>
  <dimension ref="B2:P28"/>
  <sheetViews>
    <sheetView showGridLines="0" showRowColHeaders="0" zoomScale="80" zoomScaleNormal="80" workbookViewId="0">
      <selection activeCell="B5" sqref="B5:H5"/>
    </sheetView>
  </sheetViews>
  <sheetFormatPr baseColWidth="10" defaultRowHeight="14.5" x14ac:dyDescent="0.35"/>
  <cols>
    <col min="1" max="1" width="3.7265625" customWidth="1"/>
    <col min="2" max="2" width="73.54296875" style="1" customWidth="1"/>
    <col min="3" max="3" width="12.453125" style="4" customWidth="1"/>
    <col min="4" max="4" width="11.453125" style="1" customWidth="1"/>
    <col min="5" max="5" width="13.453125" style="1" customWidth="1"/>
    <col min="6" max="6" width="82.26953125" style="1" customWidth="1"/>
    <col min="7" max="7" width="11.453125" style="4" customWidth="1"/>
    <col min="8" max="8" width="75.7265625" style="1" customWidth="1"/>
    <col min="9" max="16" width="11.453125" style="1"/>
  </cols>
  <sheetData>
    <row r="2" spans="2:8" x14ac:dyDescent="0.35">
      <c r="B2" s="8"/>
    </row>
    <row r="4" spans="2:8" ht="15" thickBot="1" x14ac:dyDescent="0.4">
      <c r="B4" s="6" t="s">
        <v>10</v>
      </c>
      <c r="C4" s="6" t="s">
        <v>2</v>
      </c>
      <c r="D4" s="33" t="s">
        <v>97</v>
      </c>
      <c r="E4" s="33"/>
      <c r="F4" s="33"/>
      <c r="G4" s="6" t="s">
        <v>3</v>
      </c>
      <c r="H4" s="6" t="s">
        <v>27</v>
      </c>
    </row>
    <row r="5" spans="2:8" x14ac:dyDescent="0.35">
      <c r="B5" s="34" t="s">
        <v>34</v>
      </c>
      <c r="C5" s="34"/>
      <c r="D5" s="34"/>
      <c r="E5" s="34"/>
      <c r="F5" s="34"/>
      <c r="G5" s="34"/>
      <c r="H5" s="34"/>
    </row>
    <row r="6" spans="2:8" x14ac:dyDescent="0.35">
      <c r="B6" s="1" t="s">
        <v>80</v>
      </c>
      <c r="C6" s="3">
        <v>4</v>
      </c>
      <c r="D6" s="32"/>
      <c r="E6" s="32"/>
      <c r="F6" s="32"/>
      <c r="G6" s="3">
        <f>IF(D6="",0,VALUE(LEFT(D6))*C6)</f>
        <v>0</v>
      </c>
    </row>
    <row r="7" spans="2:8" x14ac:dyDescent="0.35">
      <c r="B7" s="1" t="s">
        <v>81</v>
      </c>
      <c r="C7" s="3">
        <v>4</v>
      </c>
      <c r="D7" s="32"/>
      <c r="E7" s="32"/>
      <c r="F7" s="32"/>
      <c r="G7" s="3">
        <f>IF(D7="",0,VALUE(LEFT(D7))*C7)</f>
        <v>0</v>
      </c>
    </row>
    <row r="8" spans="2:8" s="1" customFormat="1" ht="13.5" x14ac:dyDescent="0.35">
      <c r="B8" s="35" t="s">
        <v>35</v>
      </c>
      <c r="C8" s="35"/>
      <c r="D8" s="35"/>
      <c r="E8" s="35"/>
      <c r="F8" s="35"/>
      <c r="G8" s="35"/>
      <c r="H8" s="35"/>
    </row>
    <row r="9" spans="2:8" s="1" customFormat="1" ht="13.5" x14ac:dyDescent="0.35">
      <c r="B9" s="1" t="s">
        <v>82</v>
      </c>
      <c r="C9" s="3">
        <v>4</v>
      </c>
      <c r="D9" s="32"/>
      <c r="E9" s="32"/>
      <c r="F9" s="32"/>
      <c r="G9" s="3">
        <f>IF(D9="",0,VALUE(LEFT(D9))*C9)</f>
        <v>0</v>
      </c>
    </row>
    <row r="10" spans="2:8" s="1" customFormat="1" ht="13.5" x14ac:dyDescent="0.35">
      <c r="B10" s="1" t="s">
        <v>83</v>
      </c>
      <c r="C10" s="3">
        <v>4</v>
      </c>
      <c r="D10" s="32"/>
      <c r="E10" s="32"/>
      <c r="F10" s="32"/>
      <c r="G10" s="3">
        <f>IF(D10="",0,VALUE(LEFT(D10))*C10)</f>
        <v>0</v>
      </c>
    </row>
    <row r="11" spans="2:8" s="1" customFormat="1" ht="13.5" x14ac:dyDescent="0.35">
      <c r="B11" s="35" t="s">
        <v>36</v>
      </c>
      <c r="C11" s="35"/>
      <c r="D11" s="35"/>
      <c r="E11" s="35"/>
      <c r="F11" s="35"/>
      <c r="G11" s="35"/>
      <c r="H11" s="35"/>
    </row>
    <row r="12" spans="2:8" s="1" customFormat="1" ht="13.5" x14ac:dyDescent="0.35">
      <c r="B12" s="1" t="s">
        <v>84</v>
      </c>
      <c r="C12" s="3">
        <v>3</v>
      </c>
      <c r="D12" s="32"/>
      <c r="E12" s="32"/>
      <c r="F12" s="32"/>
      <c r="G12" s="3">
        <f>IF(D12="",0,VALUE(LEFT(D12))*C12)</f>
        <v>0</v>
      </c>
    </row>
    <row r="13" spans="2:8" s="1" customFormat="1" ht="13.5" x14ac:dyDescent="0.35">
      <c r="B13" s="1" t="s">
        <v>85</v>
      </c>
      <c r="C13" s="3">
        <v>3</v>
      </c>
      <c r="D13" s="32"/>
      <c r="E13" s="32"/>
      <c r="F13" s="32"/>
      <c r="G13" s="3">
        <f t="shared" ref="G13:G15" si="0">IF(D13="",0,VALUE(LEFT(D13))*C13)</f>
        <v>0</v>
      </c>
    </row>
    <row r="14" spans="2:8" s="1" customFormat="1" ht="13.5" x14ac:dyDescent="0.35">
      <c r="B14" s="1" t="s">
        <v>78</v>
      </c>
      <c r="C14" s="3">
        <v>3</v>
      </c>
      <c r="D14" s="30"/>
      <c r="E14" s="30"/>
      <c r="F14" s="30"/>
      <c r="G14" s="3">
        <f t="shared" si="0"/>
        <v>0</v>
      </c>
    </row>
    <row r="15" spans="2:8" s="1" customFormat="1" ht="13.5" x14ac:dyDescent="0.35">
      <c r="B15" s="1" t="s">
        <v>86</v>
      </c>
      <c r="C15" s="3">
        <v>4</v>
      </c>
      <c r="D15" s="32"/>
      <c r="E15" s="32"/>
      <c r="F15" s="32"/>
      <c r="G15" s="3">
        <f t="shared" si="0"/>
        <v>0</v>
      </c>
    </row>
    <row r="16" spans="2:8" s="1" customFormat="1" ht="13.5" x14ac:dyDescent="0.35">
      <c r="B16" s="35" t="s">
        <v>37</v>
      </c>
      <c r="C16" s="35"/>
      <c r="D16" s="35"/>
      <c r="E16" s="35"/>
      <c r="F16" s="35"/>
      <c r="G16" s="35"/>
      <c r="H16" s="35"/>
    </row>
    <row r="17" spans="2:8" s="1" customFormat="1" ht="13.5" x14ac:dyDescent="0.35">
      <c r="B17" s="1" t="s">
        <v>15</v>
      </c>
      <c r="C17" s="3">
        <v>4</v>
      </c>
      <c r="D17" s="32"/>
      <c r="E17" s="32"/>
      <c r="F17" s="32"/>
      <c r="G17" s="3">
        <f>IF(D17="",0,VALUE(LEFT(D17))*C17)</f>
        <v>0</v>
      </c>
    </row>
    <row r="18" spans="2:8" s="1" customFormat="1" ht="13.5" x14ac:dyDescent="0.35">
      <c r="B18" s="1" t="s">
        <v>96</v>
      </c>
      <c r="C18" s="3">
        <v>3</v>
      </c>
      <c r="D18" s="30"/>
      <c r="E18" s="30"/>
      <c r="F18" s="30"/>
      <c r="G18" s="3">
        <f>IF(D18="",0,VALUE(LEFT(D18))*C18)</f>
        <v>0</v>
      </c>
    </row>
    <row r="19" spans="2:8" s="1" customFormat="1" ht="13.5" x14ac:dyDescent="0.35">
      <c r="B19" s="35" t="s">
        <v>38</v>
      </c>
      <c r="C19" s="35"/>
      <c r="D19" s="35"/>
      <c r="E19" s="35"/>
      <c r="F19" s="35"/>
      <c r="G19" s="35"/>
      <c r="H19" s="35"/>
    </row>
    <row r="20" spans="2:8" s="1" customFormat="1" ht="13.5" x14ac:dyDescent="0.35">
      <c r="B20" s="1" t="s">
        <v>77</v>
      </c>
      <c r="C20" s="3">
        <v>4</v>
      </c>
      <c r="D20" s="30"/>
      <c r="E20" s="30"/>
      <c r="F20" s="30"/>
      <c r="G20" s="3">
        <f>IF(D20="",0,VALUE(LEFT(D20))*C20)</f>
        <v>0</v>
      </c>
    </row>
    <row r="21" spans="2:8" s="1" customFormat="1" ht="13.5" x14ac:dyDescent="0.35">
      <c r="B21" s="1" t="s">
        <v>11</v>
      </c>
      <c r="C21" s="3">
        <v>3</v>
      </c>
      <c r="D21" s="30"/>
      <c r="E21" s="30"/>
      <c r="F21" s="30"/>
      <c r="G21" s="3">
        <f t="shared" ref="G21:G22" si="1">IF(D21="",0,VALUE(LEFT(D21))*C21)</f>
        <v>0</v>
      </c>
    </row>
    <row r="22" spans="2:8" s="1" customFormat="1" ht="13.5" x14ac:dyDescent="0.35">
      <c r="B22" s="1" t="s">
        <v>87</v>
      </c>
      <c r="C22" s="3">
        <v>4</v>
      </c>
      <c r="D22" s="30"/>
      <c r="E22" s="30"/>
      <c r="F22" s="30"/>
      <c r="G22" s="3">
        <f t="shared" si="1"/>
        <v>0</v>
      </c>
    </row>
    <row r="23" spans="2:8" s="1" customFormat="1" ht="14" thickBot="1" x14ac:dyDescent="0.4">
      <c r="B23" s="31" t="s">
        <v>4</v>
      </c>
      <c r="C23" s="31"/>
      <c r="D23" s="31"/>
      <c r="E23" s="31"/>
      <c r="F23" s="31"/>
      <c r="G23" s="9">
        <f>(SUM(G6:G7,G9:G10,G12:G15,G17:G18,G20:G22))/((SUM(C6:C7,C9:C10,C12:C15,C17:C18,C20:C22))*3)</f>
        <v>0</v>
      </c>
      <c r="H23" s="7"/>
    </row>
    <row r="24" spans="2:8" s="1" customFormat="1" ht="14" thickTop="1" x14ac:dyDescent="0.35">
      <c r="C24" s="4"/>
      <c r="G24" s="4"/>
    </row>
    <row r="26" spans="2:8" ht="15" thickBot="1" x14ac:dyDescent="0.4">
      <c r="B26" s="25" t="s">
        <v>89</v>
      </c>
    </row>
    <row r="27" spans="2:8" ht="15" thickTop="1" x14ac:dyDescent="0.35">
      <c r="B27" s="1" t="s">
        <v>90</v>
      </c>
    </row>
    <row r="28" spans="2:8" x14ac:dyDescent="0.35">
      <c r="B28" s="1" t="s">
        <v>58</v>
      </c>
    </row>
  </sheetData>
  <sheetProtection sheet="1" objects="1" scenarios="1"/>
  <protectedRanges>
    <protectedRange sqref="H9:H10 H12:H15 H17:H18 C9:F10 C17:F18 C20:F22 H20:H22 H6:H7 C6:F7 C12:F15" name="Plage1"/>
  </protectedRanges>
  <mergeCells count="20">
    <mergeCell ref="D4:F4"/>
    <mergeCell ref="D7:F7"/>
    <mergeCell ref="D10:F10"/>
    <mergeCell ref="D20:F20"/>
    <mergeCell ref="B5:H5"/>
    <mergeCell ref="B8:H8"/>
    <mergeCell ref="D9:F9"/>
    <mergeCell ref="D12:F12"/>
    <mergeCell ref="D14:F14"/>
    <mergeCell ref="D15:F15"/>
    <mergeCell ref="B11:H11"/>
    <mergeCell ref="B16:H16"/>
    <mergeCell ref="B19:H19"/>
    <mergeCell ref="D6:F6"/>
    <mergeCell ref="D13:F13"/>
    <mergeCell ref="D22:F22"/>
    <mergeCell ref="B23:F23"/>
    <mergeCell ref="D17:F17"/>
    <mergeCell ref="D18:F18"/>
    <mergeCell ref="D21:F21"/>
  </mergeCells>
  <phoneticPr fontId="7" type="noConversion"/>
  <dataValidations count="14">
    <dataValidation type="list" allowBlank="1" showInputMessage="1" showErrorMessage="1" promptTitle="Critères d'évaluation" prompt="Veuillez sélectionner un des trois critères d'évaluation." sqref="D21:F21" xr:uid="{FA815FD1-09A6-4EB7-AB5B-591EFDAF6C9D}">
      <formula1>"1 : Aucune mesure de participation publique n’est prévue, 2 : Une mesure de participation publique est prévue, 3 : Au moins deux mesures de participation publique est prévue"</formula1>
    </dataValidation>
    <dataValidation type="list" allowBlank="1" showInputMessage="1" showErrorMessage="1" promptTitle="Critères d'évaluation" prompt="Veuillez sélectionner un des trois critères d'évaluation." sqref="D7:F7" xr:uid="{7CE2B18D-2ABD-4C4F-AB74-E3D04939A3B2}">
      <mc:AlternateContent xmlns:x12ac="http://schemas.microsoft.com/office/spreadsheetml/2011/1/ac" xmlns:mc="http://schemas.openxmlformats.org/markup-compatibility/2006">
        <mc:Choice Requires="x12ac">
          <x12ac:list>1 : Quartier accessible par une voie carrossable, 2 : Quartier accessible par deux voies carrossables et un accès pour piétons ou vélos," 3 : Quartier accessible par deux voies carrossables, un accès pour piétons et vélos et sentiers balisés"</x12ac:list>
        </mc:Choice>
        <mc:Fallback>
          <formula1>"1 : Quartier accessible par une voie carrossable, 2 : Quartier accessible par deux voies carrossables et un accès pour piétons ou vélos, 3 : Quartier accessible par deux voies carrossables, un accès pour piétons et vélos et sentiers balisés"</formula1>
        </mc:Fallback>
      </mc:AlternateContent>
    </dataValidation>
    <dataValidation type="list" allowBlank="1" showInputMessage="1" showErrorMessage="1" promptTitle="Critères d'évaluation" prompt="Veuillez sélectionner un des trois critères d'évaluation." sqref="D9:F9" xr:uid="{F677A878-4EFF-47EC-9505-DAD2DB4B73BE}">
      <formula1>"1 : La génération 0-19 ans est représentée par 5 % et moins, 2 : La génération 0-19 ans est représentée entre 6 et 9 %, 3 : La génération 0-19 ans est représentée par au moins 10 %"</formula1>
    </dataValidation>
    <dataValidation type="list" allowBlank="1" showInputMessage="1" showErrorMessage="1" promptTitle="Critères d'évaluation" prompt="Veuillez sélectionner un des trois critères d'évaluation." sqref="D10:F10" xr:uid="{1CACCE4A-E66B-4AD7-B504-BD170358FFB4}">
      <mc:AlternateContent xmlns:x12ac="http://schemas.microsoft.com/office/spreadsheetml/2011/1/ac" xmlns:mc="http://schemas.openxmlformats.org/markup-compatibility/2006">
        <mc:Choice Requires="x12ac">
          <x12ac:list>"1 : Logements abordables 5%, coopératives d’habitation 15%, autres logements 80%"," 2 : Logements abordables 10%, coopératives d’habitation 20%, autres logements 70%"," 3 : Logements abordables 15%, coopératives d’habitation 25%, autres logements 60%"</x12ac:list>
        </mc:Choice>
        <mc:Fallback>
          <formula1>"1 : Logements abordables 5%, coopératives d’habitation 15%, autres logements 80%, 2 : Logements abordables 10%, coopératives d’habitation 20%, autres logements 70%, 3 : Logements abordables 15%, coopératives d’habitation 25%, autres logements 60%"</formula1>
        </mc:Fallback>
      </mc:AlternateContent>
    </dataValidation>
    <dataValidation type="list" allowBlank="1" showInputMessage="1" showErrorMessage="1" promptTitle="Critères d'évaluation" prompt="Veuillez sélectionner un des trois critères d'évaluation." sqref="D13:F13" xr:uid="{1E2CB00B-9622-4496-8795-EC4A70071C85}">
      <formula1>"1 : Moins de 25% de la population participe aux activités communautaires, 2 : Entre 25 et 50% de la population participe aux différentes activités communautaires, 3 : Entre 50% et 100% de la population participe aux différentes activités communautaires"</formula1>
    </dataValidation>
    <dataValidation type="list" allowBlank="1" showInputMessage="1" showErrorMessage="1" promptTitle="Critères d'évaluation" prompt="Veuillez sélectionner un des trois critères d'évaluation." sqref="D15:F15" xr:uid="{82287DFD-AC13-4F1C-9E07-DC0994D21709}">
      <formula1>"1 : Les nouveaux bâtiments détonement beaucoup avec la nature environnante, 2 : Les nouveaux bâtiments est en harmonie avec la nature environnante, 3 : Les nouveaux bâtiments ne font plus qu’un avec la nature environnante"</formula1>
    </dataValidation>
    <dataValidation type="list" allowBlank="1" showInputMessage="1" showErrorMessage="1" promptTitle="Critères d'évaluation" prompt="Veuillez sélectionner un des trois critères d'évaluation." sqref="D17:F17" xr:uid="{8C4AE96E-1FC4-48EE-A471-D2C030DEA8C2}">
      <formula1>"1 : Un seul aspect des trois est mis de l’avant lors de la conception du quartier, 2 : Deux aspects sur trois sont donnés plus d’importance, 3 : Équité des trois aspects dans la conception et la mise en place du quartier"</formula1>
    </dataValidation>
    <dataValidation type="list" allowBlank="1" showInputMessage="1" showErrorMessage="1" promptTitle="Critères d'évaluation" prompt="Veuillez sélectionner un des trois critères d'évaluation." sqref="D18:F18" xr:uid="{A22476E7-02D9-438E-A441-78998EB38978}">
      <formula1>"1 : Le patrimoine naturel est géré indépendamment du projet, 2 : Le patrimoine naturel est adapté en fonction des besoins en infrastructures et équipements, 3 : Le patrimoine naturel est intégré au projet comme un élément du paysage"</formula1>
    </dataValidation>
    <dataValidation type="list" allowBlank="1" showInputMessage="1" showErrorMessage="1" promptTitle="Critères d'évaluation" prompt="Veuillez sélectionner un des trois critères d'évaluation." sqref="D20:F20" xr:uid="{F46F5FF7-D9B1-42C8-B701-1EA0B6601D60}">
      <formula1>"1 : Charte de développement durable, 2 : Charte de développement durable + charte de participation pour les résidents et usagers, 3 : Charte de développement durable + charte de participation pour les résidents et usagers + incitatifs économiques"</formula1>
    </dataValidation>
    <dataValidation type="list" allowBlank="1" showInputMessage="1" showErrorMessage="1" promptTitle="Critères d'évaluation" prompt="Veuillez sélectionner un des trois critères d'évaluation." sqref="D22:F22" xr:uid="{AEE32136-7A36-4270-A1EA-B9E5BA538B44}">
      <formula1>"1 : La prise de décision est principalement unidirectionnelle, 2 : Certaines parties sont impliquées, 3 : L’ensemble des parties prenantes est impliqué dans le projet"</formula1>
    </dataValidation>
    <dataValidation type="list" allowBlank="1" showInputMessage="1" showErrorMessage="1" promptTitle="Critères d'évaluation" prompt="Veuillez sélectionner un des trois critères d'évaluation." sqref="D14:F14" xr:uid="{18B3D880-F760-4530-89BD-7ADF7C77DD62}">
      <formula1>"1 : Présence d’aucun bâtiment de type culturel, 2 : Présence d’un bâtiment de type culturel, 3 : Présence d’au moins deux bâtiments de type culturel"</formula1>
    </dataValidation>
    <dataValidation type="list" allowBlank="1" showInputMessage="1" showErrorMessage="1" promptTitle="Pondération" prompt="Veuillez sélectionner une pondération entre 1 et 4. " sqref="C9:C10 C6:C7 C17:C18 C20:C22 C12:C15" xr:uid="{35B2BDF6-64AA-4F44-A7A2-EE82FFD3B7A6}">
      <formula1>"1,2,3,4"</formula1>
    </dataValidation>
    <dataValidation type="list" allowBlank="1" showInputMessage="1" showErrorMessage="1" promptTitle="Critères d'évaluation" prompt="Veuillez sélectionner un des trois critères d'évaluation." sqref="D6:F6" xr:uid="{EB849E81-2EF2-4969-80BB-FADBC962123B}">
      <formula1>"1 : Milieu bâti, espaces verts aménagés et milieux naturels privés, accès limité aux résidents; 2 : Milieu bâti et espaces verts aménagés privés, accès public aux milieux naturels; 3 : Milieu bâti privé et public, accès public aux espaces verts aménagés"</formula1>
    </dataValidation>
    <dataValidation type="list" allowBlank="1" showInputMessage="1" showErrorMessage="1" promptTitle="Critères d'évaluation" prompt="Veuillez sélectionner un des trois critères d'évaluation." sqref="D12:F13" xr:uid="{3AD05D60-5EFF-4976-820E-07E11C81FDD0}">
      <formula1>"1 : Territoire offre des services et activités pour un seul groupe d’âge; 2 : Territoire offre des services ou activités pour deux groupes d’âges seulement; 3 : Territoire offre des services et activités pour les groupes 18-35 ans, 35-50 ans et 50-70 ans"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57F9-31BE-44C3-9F26-07B3989CB2F9}">
  <sheetPr>
    <tabColor theme="5" tint="0.39997558519241921"/>
  </sheetPr>
  <dimension ref="B4:P25"/>
  <sheetViews>
    <sheetView showGridLines="0" showRowColHeaders="0" zoomScale="90" zoomScaleNormal="90" workbookViewId="0">
      <selection activeCell="B30" sqref="B30"/>
    </sheetView>
  </sheetViews>
  <sheetFormatPr baseColWidth="10" defaultRowHeight="14.5" x14ac:dyDescent="0.35"/>
  <cols>
    <col min="1" max="1" width="4.26953125" customWidth="1"/>
    <col min="2" max="2" width="80.1796875" style="1" customWidth="1"/>
    <col min="3" max="3" width="12.453125" style="4" customWidth="1"/>
    <col min="4" max="4" width="11.453125" style="1" customWidth="1"/>
    <col min="5" max="5" width="13.453125" style="1" customWidth="1"/>
    <col min="6" max="6" width="59.54296875" style="1" customWidth="1"/>
    <col min="7" max="7" width="11.453125" style="4" customWidth="1"/>
    <col min="8" max="8" width="75.7265625" style="1" customWidth="1"/>
    <col min="9" max="16" width="11.453125" style="1"/>
  </cols>
  <sheetData>
    <row r="4" spans="2:8" ht="15" thickBot="1" x14ac:dyDescent="0.4">
      <c r="B4" s="6" t="s">
        <v>12</v>
      </c>
      <c r="C4" s="6" t="s">
        <v>2</v>
      </c>
      <c r="D4" s="33" t="s">
        <v>97</v>
      </c>
      <c r="E4" s="33"/>
      <c r="F4" s="33"/>
      <c r="G4" s="6" t="s">
        <v>3</v>
      </c>
      <c r="H4" s="6" t="s">
        <v>27</v>
      </c>
    </row>
    <row r="5" spans="2:8" x14ac:dyDescent="0.35">
      <c r="B5" s="34" t="s">
        <v>39</v>
      </c>
      <c r="C5" s="34"/>
      <c r="D5" s="34"/>
      <c r="E5" s="34"/>
      <c r="F5" s="34"/>
      <c r="G5" s="34"/>
      <c r="H5" s="34"/>
    </row>
    <row r="6" spans="2:8" s="1" customFormat="1" ht="13.5" x14ac:dyDescent="0.35">
      <c r="B6" s="1" t="s">
        <v>13</v>
      </c>
      <c r="C6" s="3">
        <v>3</v>
      </c>
      <c r="D6" s="32"/>
      <c r="E6" s="32"/>
      <c r="F6" s="32"/>
      <c r="G6" s="3">
        <f>IF(D6="",0,VALUE(LEFT(D6))*C6)</f>
        <v>0</v>
      </c>
    </row>
    <row r="7" spans="2:8" s="1" customFormat="1" ht="13.5" x14ac:dyDescent="0.35">
      <c r="B7" s="1" t="s">
        <v>14</v>
      </c>
      <c r="C7" s="3">
        <v>3</v>
      </c>
      <c r="D7" s="32"/>
      <c r="E7" s="32"/>
      <c r="F7" s="32"/>
      <c r="G7" s="3">
        <f t="shared" ref="G7:G8" si="0">IF(D7="",0,VALUE(LEFT(D7))*C7)</f>
        <v>0</v>
      </c>
    </row>
    <row r="8" spans="2:8" s="1" customFormat="1" ht="13.5" x14ac:dyDescent="0.35">
      <c r="B8" s="1" t="s">
        <v>54</v>
      </c>
      <c r="C8" s="3">
        <v>3</v>
      </c>
      <c r="D8" s="32"/>
      <c r="E8" s="32"/>
      <c r="F8" s="32"/>
      <c r="G8" s="3">
        <f t="shared" si="0"/>
        <v>0</v>
      </c>
    </row>
    <row r="9" spans="2:8" s="1" customFormat="1" ht="13.5" x14ac:dyDescent="0.35">
      <c r="B9" s="35" t="s">
        <v>40</v>
      </c>
      <c r="C9" s="35"/>
      <c r="D9" s="35"/>
      <c r="E9" s="35"/>
      <c r="F9" s="35"/>
      <c r="G9" s="35"/>
      <c r="H9" s="35"/>
    </row>
    <row r="10" spans="2:8" s="1" customFormat="1" ht="13.5" x14ac:dyDescent="0.35">
      <c r="B10" s="1" t="s">
        <v>16</v>
      </c>
      <c r="C10" s="3">
        <v>4</v>
      </c>
      <c r="D10" s="32"/>
      <c r="E10" s="32"/>
      <c r="F10" s="32"/>
      <c r="G10" s="3">
        <f>IF(D10="",0,VALUE(LEFT(D10))*C10)</f>
        <v>0</v>
      </c>
    </row>
    <row r="11" spans="2:8" s="1" customFormat="1" ht="13.5" x14ac:dyDescent="0.35">
      <c r="B11" s="35" t="s">
        <v>41</v>
      </c>
      <c r="C11" s="35"/>
      <c r="D11" s="35"/>
      <c r="E11" s="35"/>
      <c r="F11" s="35"/>
      <c r="G11" s="35"/>
      <c r="H11" s="35"/>
    </row>
    <row r="12" spans="2:8" s="1" customFormat="1" ht="13.5" x14ac:dyDescent="0.35">
      <c r="B12" s="1" t="s">
        <v>92</v>
      </c>
      <c r="C12" s="3">
        <v>4</v>
      </c>
      <c r="D12" s="32"/>
      <c r="E12" s="32"/>
      <c r="F12" s="32"/>
      <c r="G12" s="3">
        <f>IF(D12="",0,VALUE(LEFT(D12))*C12)</f>
        <v>0</v>
      </c>
    </row>
    <row r="13" spans="2:8" s="1" customFormat="1" ht="13.5" x14ac:dyDescent="0.35">
      <c r="B13" s="35" t="s">
        <v>42</v>
      </c>
      <c r="C13" s="35"/>
      <c r="D13" s="35"/>
      <c r="E13" s="35"/>
      <c r="F13" s="35"/>
      <c r="G13" s="35"/>
      <c r="H13" s="35"/>
    </row>
    <row r="14" spans="2:8" s="1" customFormat="1" ht="13.5" x14ac:dyDescent="0.35">
      <c r="B14" s="1" t="s">
        <v>17</v>
      </c>
      <c r="C14" s="3">
        <v>4</v>
      </c>
      <c r="D14" s="32"/>
      <c r="E14" s="32"/>
      <c r="F14" s="32"/>
      <c r="G14" s="3">
        <f>IF(D14="",0,VALUE(LEFT(D14))*C14)</f>
        <v>0</v>
      </c>
    </row>
    <row r="15" spans="2:8" s="1" customFormat="1" ht="13.5" x14ac:dyDescent="0.35">
      <c r="B15" s="1" t="s">
        <v>55</v>
      </c>
      <c r="C15" s="3">
        <v>4</v>
      </c>
      <c r="D15" s="32"/>
      <c r="E15" s="32"/>
      <c r="F15" s="32"/>
      <c r="G15" s="3">
        <f t="shared" ref="G15:G16" si="1">IF(D15="",0,VALUE(LEFT(D15))*C15)</f>
        <v>0</v>
      </c>
    </row>
    <row r="16" spans="2:8" s="1" customFormat="1" ht="13.5" x14ac:dyDescent="0.35">
      <c r="B16" s="1" t="s">
        <v>53</v>
      </c>
      <c r="C16" s="3">
        <v>4</v>
      </c>
      <c r="D16" s="32"/>
      <c r="E16" s="32"/>
      <c r="F16" s="32"/>
      <c r="G16" s="3">
        <f t="shared" si="1"/>
        <v>0</v>
      </c>
    </row>
    <row r="17" spans="2:8" s="1" customFormat="1" ht="14" thickBot="1" x14ac:dyDescent="0.4">
      <c r="B17" s="31" t="s">
        <v>4</v>
      </c>
      <c r="C17" s="31"/>
      <c r="D17" s="31"/>
      <c r="E17" s="31"/>
      <c r="F17" s="31"/>
      <c r="G17" s="9">
        <f>(SUM(G6:G8,G10:G10,G12:G12,G14:G16)/(SUM(C6:C8,C10:C10,C12:C12,C14:C16)*3))</f>
        <v>0</v>
      </c>
      <c r="H17" s="7"/>
    </row>
    <row r="18" spans="2:8" s="1" customFormat="1" ht="14" thickTop="1" x14ac:dyDescent="0.35">
      <c r="C18" s="4"/>
      <c r="G18" s="4"/>
    </row>
    <row r="20" spans="2:8" ht="15" thickBot="1" x14ac:dyDescent="0.4">
      <c r="B20" s="25" t="s">
        <v>89</v>
      </c>
    </row>
    <row r="21" spans="2:8" ht="15" thickTop="1" x14ac:dyDescent="0.35">
      <c r="B21" s="1" t="s">
        <v>91</v>
      </c>
    </row>
    <row r="22" spans="2:8" x14ac:dyDescent="0.35">
      <c r="B22" s="1" t="s">
        <v>88</v>
      </c>
    </row>
    <row r="23" spans="2:8" x14ac:dyDescent="0.35">
      <c r="B23" s="1" t="s">
        <v>59</v>
      </c>
    </row>
    <row r="24" spans="2:8" x14ac:dyDescent="0.35">
      <c r="B24" s="1" t="s">
        <v>93</v>
      </c>
    </row>
    <row r="25" spans="2:8" x14ac:dyDescent="0.35">
      <c r="B25" s="1" t="s">
        <v>60</v>
      </c>
    </row>
  </sheetData>
  <sheetProtection sheet="1" objects="1" scenarios="1"/>
  <protectedRanges>
    <protectedRange sqref="H6:H8 H10 H12 H14:H16 D6:F8 D10:F10 D12:F12 D14:F16" name="Plage1"/>
    <protectedRange sqref="C6:C8 C10 C12 C14:C16" name="Plage1_1"/>
  </protectedRanges>
  <mergeCells count="14">
    <mergeCell ref="D4:F4"/>
    <mergeCell ref="D6:F6"/>
    <mergeCell ref="D8:F8"/>
    <mergeCell ref="D10:F10"/>
    <mergeCell ref="B17:F17"/>
    <mergeCell ref="B5:H5"/>
    <mergeCell ref="D7:F7"/>
    <mergeCell ref="B9:H9"/>
    <mergeCell ref="B11:H11"/>
    <mergeCell ref="B13:H13"/>
    <mergeCell ref="D15:F15"/>
    <mergeCell ref="D14:F14"/>
    <mergeCell ref="D16:F16"/>
    <mergeCell ref="D12:F12"/>
  </mergeCells>
  <phoneticPr fontId="7" type="noConversion"/>
  <dataValidations count="9">
    <dataValidation type="list" allowBlank="1" showInputMessage="1" showErrorMessage="1" promptTitle="Critères d'évaluation" prompt="Veuillez sélectionner un des trois critères d'évaluation." sqref="D16:F16" xr:uid="{BC80D455-F3AA-4772-9444-5A9340F1561A}">
      <mc:AlternateContent xmlns:x12ac="http://schemas.microsoft.com/office/spreadsheetml/2011/1/ac" xmlns:mc="http://schemas.openxmlformats.org/markup-compatibility/2006">
        <mc:Choice Requires="x12ac">
          <x12ac:list>1 : Gestion déficiente (ordure), 2 : Gestion incomplète (recyclage et ordure)," 3 : Saine gestion (compostage, recyclage et ordure)"</x12ac:list>
        </mc:Choice>
        <mc:Fallback>
          <formula1>"1 : Gestion déficiente (ordure), 2 : Gestion incomplète (recyclage et ordure), 3 : Saine gestion (compostage, recyclage et ordure)"</formula1>
        </mc:Fallback>
      </mc:AlternateContent>
    </dataValidation>
    <dataValidation type="list" allowBlank="1" showInputMessage="1" showErrorMessage="1" promptTitle="Critères d'évaluation" prompt="Veuillez sélectionner un des trois critères d'évaluation." sqref="D6:F6" xr:uid="{E287576C-2C24-4AFF-B088-C58992AC8A8D}">
      <formula1>"1 : Peu ou pas de diversité, 2 : Diversité entre deux milieux, 3 : Diversité entre les trois milieux"</formula1>
    </dataValidation>
    <dataValidation type="list" allowBlank="1" showInputMessage="1" showErrorMessage="1" promptTitle="Critères d'évaluation" prompt="Veuillez sélectionner un des trois critères d'évaluation." sqref="D7:F7" xr:uid="{01B51A45-51FE-4ECA-A0C2-65C715A76B1F}">
      <formula1>"1 : Mise en valeur d’une seule fonction, 2 : Mise en valeur de deux ou trois fonctions, 3 : Mise en valeur des quatre fonctions"</formula1>
    </dataValidation>
    <dataValidation type="list" allowBlank="1" showInputMessage="1" showErrorMessage="1" promptTitle="Critères d'évaluation" prompt="Veuillez sélectionner un des trois critères d'évaluation." sqref="D8:F8" xr:uid="{0CB41E08-C21F-45B1-BDE4-86E8A8346056}">
      <formula1>"1 : Infrastructures insuffisantes ou inexistantes, 2 : Infrastructures pour un type de déplacement actif, 3 : Infrastructures pour plusieurs types de déplacements actifs"</formula1>
    </dataValidation>
    <dataValidation type="list" allowBlank="1" showInputMessage="1" showErrorMessage="1" promptTitle="Critères d'évaluation" prompt="Veuillez sélectionner un des trois critères d'évaluation." sqref="D10:F10" xr:uid="{F6C013BD-E365-42CD-B42B-F129E8398C26}">
      <formula1>"1 : Favorise un ou aucun élément, 2 : Favorise deux ou trois éléments, 3 : Favorise les quatre éléments"</formula1>
    </dataValidation>
    <dataValidation type="list" allowBlank="1" showInputMessage="1" showErrorMessage="1" promptTitle="Critères d'évaluation" prompt="Veuillez sélectionner un des trois critères d'évaluation." sqref="D14:F14" xr:uid="{94BDCAF6-74E6-4605-9739-4ABCA143EB56}">
      <mc:AlternateContent xmlns:x12ac="http://schemas.microsoft.com/office/spreadsheetml/2011/1/ac" xmlns:mc="http://schemas.openxmlformats.org/markup-compatibility/2006">
        <mc:Choice Requires="x12ac">
          <x12ac:list>1 : Aucune analyse des risques," 2 : Anticiper les risques, sans alternative prévue", 3 : Anticiper et limiter les risques</x12ac:list>
        </mc:Choice>
        <mc:Fallback>
          <formula1>"1 : Aucune analyse des risques, 2 : Anticiper les risques, sans alternative prévue, 3 : Anticiper et limiter les risques"</formula1>
        </mc:Fallback>
      </mc:AlternateContent>
    </dataValidation>
    <dataValidation type="list" allowBlank="1" showInputMessage="1" showErrorMessage="1" promptTitle="Critères d'évaluation" prompt="Veuillez sélectionner un des trois critères d'évaluation." sqref="D15:F15" xr:uid="{34A837E0-6A21-43DE-97D3-BC91C1D79736}">
      <mc:AlternateContent xmlns:x12ac="http://schemas.microsoft.com/office/spreadsheetml/2011/1/ac" xmlns:mc="http://schemas.openxmlformats.org/markup-compatibility/2006">
        <mc:Choice Requires="x12ac">
          <x12ac:list>1 : Aucune mesures de réduction des risques d’accidents ," 2 : Quelques mesures de réduction des risques d’accidents, sans lien entre elles", 3 : Plusieurs mesures qui sont coordonnées (vision d’ensemble)</x12ac:list>
        </mc:Choice>
        <mc:Fallback>
          <formula1>"1 : Aucune mesures de réduction des risques d’accidents , 2 : Quelques mesures de réduction des risques d’accidents, sans lien entre elles, 3 : Plusieurs mesures qui sont coordonnées (vision d’ensemble)"</formula1>
        </mc:Fallback>
      </mc:AlternateContent>
    </dataValidation>
    <dataValidation type="list" allowBlank="1" showInputMessage="1" showErrorMessage="1" promptTitle="Pondération" prompt="Veuillez sélectionner une pondération entre 1 et 4. " sqref="C6:C8 C10 C12 C14:C16" xr:uid="{36948153-ED0B-430A-9A65-9C623BB5F660}">
      <formula1>"1,2,3,4"</formula1>
    </dataValidation>
    <dataValidation type="list" allowBlank="1" showInputMessage="1" showErrorMessage="1" promptTitle="Critères d'évaluation" prompt="Veuillez sélectionner un des trois critères d'évaluation." sqref="D12:F12" xr:uid="{A7FECD8F-1C3E-4D55-B673-7DDF270F4896}">
      <mc:AlternateContent xmlns:x12ac="http://schemas.microsoft.com/office/spreadsheetml/2011/1/ac" xmlns:mc="http://schemas.openxmlformats.org/markup-compatibility/2006">
        <mc:Choice Requires="x12ac">
          <x12ac:list>1 : Inconfort, 2 : Bien-être et convivialité," 3 : Confort visuel, bien-être et convivialité"</x12ac:list>
        </mc:Choice>
        <mc:Fallback>
          <formula1>"1 : Inconfort, 2 : Bien-être et convivialité, 3 : Confort visuel, bien-être et convivialité"</formula1>
        </mc:Fallback>
      </mc:AlternateContent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E7E36-48B1-4C96-AC0A-79DDA368DED7}">
  <sheetPr>
    <tabColor rgb="FF92D050"/>
  </sheetPr>
  <dimension ref="B4:P38"/>
  <sheetViews>
    <sheetView showGridLines="0" showRowColHeaders="0" topLeftCell="A19" zoomScale="90" zoomScaleNormal="90" workbookViewId="0">
      <selection activeCell="D6" sqref="D6:F6"/>
    </sheetView>
  </sheetViews>
  <sheetFormatPr baseColWidth="10" defaultRowHeight="14.5" x14ac:dyDescent="0.35"/>
  <cols>
    <col min="1" max="1" width="3.81640625" customWidth="1"/>
    <col min="2" max="2" width="94.81640625" style="1" customWidth="1"/>
    <col min="3" max="3" width="12.453125" style="21" customWidth="1"/>
    <col min="4" max="4" width="11.54296875" style="1" customWidth="1"/>
    <col min="5" max="5" width="13.453125" style="1" customWidth="1"/>
    <col min="6" max="6" width="73.26953125" style="1" customWidth="1"/>
    <col min="7" max="7" width="11.453125" style="21" customWidth="1"/>
    <col min="8" max="8" width="75.7265625" style="1" customWidth="1"/>
    <col min="9" max="16" width="11.453125" style="1"/>
  </cols>
  <sheetData>
    <row r="4" spans="2:8" ht="15" thickBot="1" x14ac:dyDescent="0.4">
      <c r="B4" s="22" t="s">
        <v>18</v>
      </c>
      <c r="C4" s="22" t="s">
        <v>2</v>
      </c>
      <c r="D4" s="33" t="s">
        <v>97</v>
      </c>
      <c r="E4" s="33"/>
      <c r="F4" s="33"/>
      <c r="G4" s="22" t="s">
        <v>3</v>
      </c>
      <c r="H4" s="22" t="s">
        <v>27</v>
      </c>
    </row>
    <row r="5" spans="2:8" x14ac:dyDescent="0.35">
      <c r="B5" s="34" t="s">
        <v>43</v>
      </c>
      <c r="C5" s="34"/>
      <c r="D5" s="34"/>
      <c r="E5" s="34"/>
      <c r="F5" s="34"/>
      <c r="G5" s="34"/>
      <c r="H5" s="34"/>
    </row>
    <row r="6" spans="2:8" x14ac:dyDescent="0.35">
      <c r="B6" s="1" t="s">
        <v>70</v>
      </c>
      <c r="C6" s="3">
        <v>3</v>
      </c>
      <c r="D6" s="32"/>
      <c r="E6" s="32"/>
      <c r="F6" s="32"/>
      <c r="G6" s="3">
        <f>IF(D6="",0,VALUE(LEFT(D6))*C6)</f>
        <v>0</v>
      </c>
    </row>
    <row r="7" spans="2:8" x14ac:dyDescent="0.35">
      <c r="B7" s="1" t="s">
        <v>19</v>
      </c>
      <c r="C7" s="3">
        <v>3</v>
      </c>
      <c r="D7" s="32"/>
      <c r="E7" s="32"/>
      <c r="F7" s="32"/>
      <c r="G7" s="3">
        <f>IF(D7="",0,VALUE(LEFT(D7))*C7)</f>
        <v>0</v>
      </c>
    </row>
    <row r="8" spans="2:8" s="1" customFormat="1" ht="13.5" x14ac:dyDescent="0.35">
      <c r="B8" s="35" t="s">
        <v>44</v>
      </c>
      <c r="C8" s="35"/>
      <c r="D8" s="35"/>
      <c r="E8" s="35"/>
      <c r="F8" s="35"/>
      <c r="G8" s="35"/>
      <c r="H8" s="35"/>
    </row>
    <row r="9" spans="2:8" s="1" customFormat="1" ht="13.5" x14ac:dyDescent="0.35">
      <c r="B9" s="1" t="s">
        <v>20</v>
      </c>
      <c r="C9" s="3">
        <v>3</v>
      </c>
      <c r="D9" s="30"/>
      <c r="E9" s="30"/>
      <c r="F9" s="30"/>
      <c r="G9" s="3">
        <f>IF(D9="",0,VALUE(LEFT(D9))*C9)</f>
        <v>0</v>
      </c>
    </row>
    <row r="10" spans="2:8" s="1" customFormat="1" ht="13.5" x14ac:dyDescent="0.35">
      <c r="B10" s="1" t="s">
        <v>74</v>
      </c>
      <c r="C10" s="3">
        <v>3</v>
      </c>
      <c r="D10" s="32"/>
      <c r="E10" s="32"/>
      <c r="F10" s="32"/>
      <c r="G10" s="3">
        <f>IF(D10="",0,VALUE(LEFT(D10))*C10)</f>
        <v>0</v>
      </c>
    </row>
    <row r="11" spans="2:8" s="1" customFormat="1" ht="13.5" x14ac:dyDescent="0.35">
      <c r="B11" s="35" t="s">
        <v>45</v>
      </c>
      <c r="C11" s="35"/>
      <c r="D11" s="35"/>
      <c r="E11" s="35"/>
      <c r="F11" s="35"/>
      <c r="G11" s="35"/>
      <c r="H11" s="35"/>
    </row>
    <row r="12" spans="2:8" s="1" customFormat="1" ht="13.5" x14ac:dyDescent="0.35">
      <c r="B12" s="1" t="s">
        <v>21</v>
      </c>
      <c r="C12" s="3">
        <v>4</v>
      </c>
      <c r="D12" s="32"/>
      <c r="E12" s="32"/>
      <c r="F12" s="32"/>
      <c r="G12" s="3">
        <f>IF(D12="",0,VALUE(LEFT(D12))*C12)</f>
        <v>0</v>
      </c>
    </row>
    <row r="13" spans="2:8" s="1" customFormat="1" ht="13.5" x14ac:dyDescent="0.35">
      <c r="B13" s="1" t="s">
        <v>22</v>
      </c>
      <c r="C13" s="3">
        <v>4</v>
      </c>
      <c r="D13" s="32"/>
      <c r="E13" s="32"/>
      <c r="F13" s="32"/>
      <c r="G13" s="3">
        <f>IF(D13="",0,VALUE(LEFT(D13))*C13)</f>
        <v>0</v>
      </c>
    </row>
    <row r="14" spans="2:8" s="1" customFormat="1" ht="13.5" x14ac:dyDescent="0.35">
      <c r="B14" s="35" t="s">
        <v>52</v>
      </c>
      <c r="C14" s="35"/>
      <c r="D14" s="35"/>
      <c r="E14" s="35"/>
      <c r="F14" s="35"/>
      <c r="G14" s="35"/>
      <c r="H14" s="35"/>
    </row>
    <row r="15" spans="2:8" s="1" customFormat="1" ht="13.5" x14ac:dyDescent="0.35">
      <c r="B15" s="1" t="s">
        <v>23</v>
      </c>
      <c r="C15" s="3">
        <v>4</v>
      </c>
      <c r="D15" s="30"/>
      <c r="E15" s="30"/>
      <c r="F15" s="30"/>
      <c r="G15" s="3">
        <f>IF(D15="",0,VALUE(LEFT(D15))*C15)</f>
        <v>0</v>
      </c>
    </row>
    <row r="16" spans="2:8" s="1" customFormat="1" ht="13.5" x14ac:dyDescent="0.35">
      <c r="B16" s="1" t="s">
        <v>24</v>
      </c>
      <c r="C16" s="3">
        <v>4</v>
      </c>
      <c r="D16" s="32"/>
      <c r="E16" s="32"/>
      <c r="F16" s="32"/>
      <c r="G16" s="3">
        <f t="shared" ref="G16:G21" si="0">IF(D16="",0,VALUE(LEFT(D16))*C16)</f>
        <v>0</v>
      </c>
    </row>
    <row r="17" spans="2:8" s="1" customFormat="1" ht="13.5" x14ac:dyDescent="0.35">
      <c r="B17" s="1" t="s">
        <v>57</v>
      </c>
      <c r="C17" s="3">
        <v>4</v>
      </c>
      <c r="D17" s="32"/>
      <c r="E17" s="32"/>
      <c r="F17" s="32"/>
      <c r="G17" s="3">
        <f t="shared" si="0"/>
        <v>0</v>
      </c>
    </row>
    <row r="18" spans="2:8" s="1" customFormat="1" ht="13.5" x14ac:dyDescent="0.35">
      <c r="B18" s="1" t="s">
        <v>25</v>
      </c>
      <c r="C18" s="3">
        <v>4</v>
      </c>
      <c r="D18" s="32"/>
      <c r="E18" s="32"/>
      <c r="F18" s="32"/>
      <c r="G18" s="3">
        <f t="shared" si="0"/>
        <v>0</v>
      </c>
    </row>
    <row r="19" spans="2:8" s="1" customFormat="1" ht="13.5" x14ac:dyDescent="0.35">
      <c r="B19" s="1" t="s">
        <v>79</v>
      </c>
      <c r="C19" s="3">
        <v>4</v>
      </c>
      <c r="D19" s="30"/>
      <c r="E19" s="30"/>
      <c r="F19" s="30"/>
      <c r="G19" s="3">
        <f t="shared" si="0"/>
        <v>0</v>
      </c>
    </row>
    <row r="20" spans="2:8" s="1" customFormat="1" ht="13.5" x14ac:dyDescent="0.35">
      <c r="B20" s="1" t="s">
        <v>61</v>
      </c>
      <c r="C20" s="3">
        <v>3</v>
      </c>
      <c r="D20" s="32"/>
      <c r="E20" s="32"/>
      <c r="F20" s="32"/>
      <c r="G20" s="3">
        <f t="shared" si="0"/>
        <v>0</v>
      </c>
    </row>
    <row r="21" spans="2:8" s="1" customFormat="1" ht="13.5" x14ac:dyDescent="0.35">
      <c r="B21" s="23" t="s">
        <v>62</v>
      </c>
      <c r="C21" s="3">
        <v>4</v>
      </c>
      <c r="D21" s="32"/>
      <c r="E21" s="32"/>
      <c r="F21" s="32"/>
      <c r="G21" s="3">
        <f t="shared" si="0"/>
        <v>0</v>
      </c>
    </row>
    <row r="22" spans="2:8" s="1" customFormat="1" ht="13.5" x14ac:dyDescent="0.35">
      <c r="B22" s="35" t="s">
        <v>46</v>
      </c>
      <c r="C22" s="35"/>
      <c r="D22" s="35"/>
      <c r="E22" s="35"/>
      <c r="F22" s="35"/>
      <c r="G22" s="35"/>
      <c r="H22" s="35"/>
    </row>
    <row r="23" spans="2:8" s="1" customFormat="1" ht="13.5" x14ac:dyDescent="0.35">
      <c r="B23" s="1" t="s">
        <v>73</v>
      </c>
      <c r="C23" s="3">
        <v>4</v>
      </c>
      <c r="D23" s="32"/>
      <c r="E23" s="32"/>
      <c r="F23" s="32"/>
      <c r="G23" s="3">
        <f>IF(D23="",0,VALUE(LEFT(D23))*C23)</f>
        <v>0</v>
      </c>
    </row>
    <row r="24" spans="2:8" s="1" customFormat="1" ht="13.5" x14ac:dyDescent="0.35">
      <c r="B24" s="1" t="s">
        <v>26</v>
      </c>
      <c r="C24" s="3">
        <v>4</v>
      </c>
      <c r="D24" s="32"/>
      <c r="E24" s="32"/>
      <c r="F24" s="32"/>
      <c r="G24" s="3">
        <f>IF(D24="",0,VALUE(LEFT(D24))*C24)</f>
        <v>0</v>
      </c>
    </row>
    <row r="25" spans="2:8" s="1" customFormat="1" ht="13.5" x14ac:dyDescent="0.35">
      <c r="B25" s="35" t="s">
        <v>47</v>
      </c>
      <c r="C25" s="35"/>
      <c r="D25" s="35"/>
      <c r="E25" s="35"/>
      <c r="F25" s="35"/>
      <c r="G25" s="35"/>
      <c r="H25" s="35"/>
    </row>
    <row r="26" spans="2:8" s="1" customFormat="1" ht="13.5" x14ac:dyDescent="0.35">
      <c r="B26" s="23" t="s">
        <v>63</v>
      </c>
      <c r="C26" s="3">
        <v>1</v>
      </c>
      <c r="D26" s="32"/>
      <c r="E26" s="32"/>
      <c r="F26" s="32"/>
      <c r="G26" s="3">
        <f>IF(D26="",0,VALUE(LEFT(D26))*C26)</f>
        <v>0</v>
      </c>
    </row>
    <row r="27" spans="2:8" s="1" customFormat="1" ht="13.5" x14ac:dyDescent="0.35">
      <c r="B27" s="35" t="s">
        <v>48</v>
      </c>
      <c r="C27" s="35"/>
      <c r="D27" s="35"/>
      <c r="E27" s="35"/>
      <c r="F27" s="35"/>
      <c r="G27" s="35"/>
      <c r="H27" s="35"/>
    </row>
    <row r="28" spans="2:8" s="1" customFormat="1" ht="13.5" x14ac:dyDescent="0.35">
      <c r="B28" s="1" t="s">
        <v>64</v>
      </c>
      <c r="C28" s="3">
        <v>4</v>
      </c>
      <c r="D28" s="32"/>
      <c r="E28" s="32"/>
      <c r="F28" s="32"/>
      <c r="G28" s="3">
        <f>IF(D28="",0,VALUE(LEFT(D28))*C28)</f>
        <v>0</v>
      </c>
    </row>
    <row r="29" spans="2:8" s="1" customFormat="1" ht="13.5" x14ac:dyDescent="0.35">
      <c r="B29" s="1" t="s">
        <v>65</v>
      </c>
      <c r="C29" s="3">
        <v>4</v>
      </c>
      <c r="D29" s="32"/>
      <c r="E29" s="32"/>
      <c r="F29" s="32"/>
      <c r="G29" s="3">
        <f t="shared" ref="G29:G30" si="1">IF(D29="",0,VALUE(LEFT(D29))*C29)</f>
        <v>0</v>
      </c>
    </row>
    <row r="30" spans="2:8" s="1" customFormat="1" ht="13.5" x14ac:dyDescent="0.35">
      <c r="B30" s="1" t="s">
        <v>72</v>
      </c>
      <c r="C30" s="3">
        <v>3</v>
      </c>
      <c r="D30" s="36"/>
      <c r="E30" s="36"/>
      <c r="F30" s="36"/>
      <c r="G30" s="3">
        <f t="shared" si="1"/>
        <v>0</v>
      </c>
    </row>
    <row r="31" spans="2:8" s="1" customFormat="1" ht="16.5" customHeight="1" thickBot="1" x14ac:dyDescent="0.4">
      <c r="B31" s="31" t="s">
        <v>4</v>
      </c>
      <c r="C31" s="31"/>
      <c r="D31" s="31"/>
      <c r="E31" s="31"/>
      <c r="F31" s="31"/>
      <c r="G31" s="9">
        <f>(SUM(G6:G7,G9:G10,G12:G13,G15:G21,G23:G24,G26,G28:G30))/((SUM(C6:C7,C9:C10,C12:C13,C15:C21,C23:C24,C26,C28:C30))*3)</f>
        <v>0</v>
      </c>
      <c r="H31" s="7"/>
    </row>
    <row r="32" spans="2:8" s="1" customFormat="1" ht="14" thickTop="1" x14ac:dyDescent="0.35">
      <c r="C32" s="21"/>
      <c r="G32" s="21"/>
    </row>
    <row r="34" spans="2:2" ht="15" thickBot="1" x14ac:dyDescent="0.4">
      <c r="B34" s="25" t="s">
        <v>89</v>
      </c>
    </row>
    <row r="35" spans="2:2" ht="15" thickTop="1" x14ac:dyDescent="0.35">
      <c r="B35" s="1" t="s">
        <v>71</v>
      </c>
    </row>
    <row r="36" spans="2:2" x14ac:dyDescent="0.35">
      <c r="B36" s="1" t="s">
        <v>56</v>
      </c>
    </row>
    <row r="37" spans="2:2" x14ac:dyDescent="0.35">
      <c r="B37" s="1" t="s">
        <v>94</v>
      </c>
    </row>
    <row r="38" spans="2:2" x14ac:dyDescent="0.35">
      <c r="B38" s="1" t="s">
        <v>95</v>
      </c>
    </row>
  </sheetData>
  <sheetProtection sheet="1" objects="1" scenarios="1"/>
  <protectedRanges>
    <protectedRange sqref="H12:H13 H15:H21 H23:H24 H26 H28:H30 H6:H7 H9:H10" name="Plage2"/>
    <protectedRange sqref="D26 D12:F13 D15:F21 D23:F24 D28:F30 D6:F7 D9:F10" name="Environnement"/>
    <protectedRange sqref="C26 C12:C13 C23:C24 C28:C30 C6:C7 C9:C10 C15:C21" name="Plage1_1"/>
  </protectedRanges>
  <mergeCells count="28">
    <mergeCell ref="D4:F4"/>
    <mergeCell ref="D6:F6"/>
    <mergeCell ref="D7:F7"/>
    <mergeCell ref="D9:F9"/>
    <mergeCell ref="D10:F10"/>
    <mergeCell ref="B5:H5"/>
    <mergeCell ref="B8:H8"/>
    <mergeCell ref="B27:H27"/>
    <mergeCell ref="D29:F29"/>
    <mergeCell ref="D30:F30"/>
    <mergeCell ref="B31:F31"/>
    <mergeCell ref="D23:F23"/>
    <mergeCell ref="D24:F24"/>
    <mergeCell ref="D26:F26"/>
    <mergeCell ref="D28:F28"/>
    <mergeCell ref="B25:H25"/>
    <mergeCell ref="D20:F20"/>
    <mergeCell ref="B14:H14"/>
    <mergeCell ref="B11:H11"/>
    <mergeCell ref="B22:H22"/>
    <mergeCell ref="D13:F13"/>
    <mergeCell ref="D15:F15"/>
    <mergeCell ref="D21:F21"/>
    <mergeCell ref="D16:F16"/>
    <mergeCell ref="D17:F17"/>
    <mergeCell ref="D18:F18"/>
    <mergeCell ref="D19:F19"/>
    <mergeCell ref="D12:F12"/>
  </mergeCells>
  <phoneticPr fontId="7" type="noConversion"/>
  <dataValidations count="20">
    <dataValidation type="list" allowBlank="1" showInputMessage="1" showErrorMessage="1" promptTitle="Critères d'évaluation" prompt="Veuillez sélectionner un des trois critères d'évaluation." sqref="D6:F6" xr:uid="{C0F1F55C-4A92-41DA-8F5E-268A4423CA69}">
      <formula1>"1 : Aucun système d’efficacité énergétique, 2 : Présence d’un ou deux systèmes d’efficacité énergétique, 3 : Présence de trois systèmes d’efficacité énergétique"</formula1>
    </dataValidation>
    <dataValidation type="list" allowBlank="1" showInputMessage="1" showErrorMessage="1" promptTitle="Critères d'évaluation" prompt="Veuillez sélectionner un des trois critères d'évaluation." sqref="D7:F7" xr:uid="{9CA24A31-2708-4BB6-965A-93991814F853}">
      <formula1>"1 : Aucune présence d’énergie renouvelable, 2 : Bâtiments dépendants à 25 % d’énergies renouvelables, 3 : Bâtiments dépendants à 50 % d’énergies renouvelable (dite verte)"</formula1>
    </dataValidation>
    <dataValidation type="list" allowBlank="1" showInputMessage="1" showErrorMessage="1" promptTitle="Critères d'évaluation" prompt="Veuillez sélectionner un des trois critères d'évaluation." sqref="D10:F10" xr:uid="{F3D77F0A-F3B0-4DDB-B753-E1F0FDA3EEB3}">
      <mc:AlternateContent xmlns:x12ac="http://schemas.microsoft.com/office/spreadsheetml/2011/1/ac" xmlns:mc="http://schemas.openxmlformats.org/markup-compatibility/2006">
        <mc:Choice Requires="x12ac">
          <x12ac:list>1 : Aucune présence de voie réservée ni d’entrée réservée," 2 : Voie réservée aux véhicules de livraison et de secours, mais pas d’entrée spécifique", 3 : Voie réservée aux véhicules de livraison et de secours et entrée réservée</x12ac:list>
        </mc:Choice>
        <mc:Fallback>
          <formula1>"1 : Aucune présence de voie réservée ni d’entrée réservée, 2 : Voie réservée aux véhicules de livraison et de secours, mais pas d’entrée spécifique, 3 : Voie réservée aux véhicules de livraison et de secours et entrée réservée"</formula1>
        </mc:Fallback>
      </mc:AlternateContent>
    </dataValidation>
    <dataValidation type="list" allowBlank="1" showInputMessage="1" showErrorMessage="1" promptTitle="Critères d'évaluation" prompt="Veuillez sélectionner un des trois critères d'évaluation." sqref="D12:F12" xr:uid="{91BCDCCC-8727-450C-9C67-4B733B2EA006}">
      <mc:AlternateContent xmlns:x12ac="http://schemas.microsoft.com/office/spreadsheetml/2011/1/ac" xmlns:mc="http://schemas.openxmlformats.org/markup-compatibility/2006">
        <mc:Choice Requires="x12ac">
          <x12ac:list>1 : Conception traditionnelle et non stratégique du quartier," 2 : Conception stratégique, mais non densifiée", 3 : Conception stratégique et densifié du quartier du début à la fin du projet</x12ac:list>
        </mc:Choice>
        <mc:Fallback>
          <formula1>"1 : Conception traditionnelle et non stratégique du quartier, 2 : Conception stratégique, mais non densifiée, 3 : Conception stratégique et densifié du quartier du début à la fin du projet"</formula1>
        </mc:Fallback>
      </mc:AlternateContent>
    </dataValidation>
    <dataValidation type="list" allowBlank="1" showInputMessage="1" showErrorMessage="1" promptTitle="Critères d'évaluation" prompt="Veuillez sélectionner un des trois critères d'évaluation." sqref="D13:F13" xr:uid="{64BC0EDD-B845-433F-80B8-4895F55BB822}">
      <formula1>"1 : Seulement un espace vert présent, 2 : Espaces verts prévus en fonction d’un seul groupe d’âge, 3 : Espaces verts prévus pour les goûts de chaque générations présentes"</formula1>
    </dataValidation>
    <dataValidation type="list" allowBlank="1" showInputMessage="1" showErrorMessage="1" promptTitle="Critères d'évaluation" prompt="Veuillez sélectionner un des trois critères d'évaluation." sqref="D16:F16" xr:uid="{833386BD-CF38-475B-8406-2ABDB8FC05CE}">
      <formula1>"1 : Coupure totale entre le quartier et le milieu naturel environnant, 2 : Sauvegarde de quelques corridors écologiques seulement, 3 : Préserver le plus de corridors écologiques possible entre le quartier et le milieu naturel environnant"</formula1>
    </dataValidation>
    <dataValidation type="list" allowBlank="1" showInputMessage="1" showErrorMessage="1" promptTitle="Critères d'évaluation" prompt="Veuillez sélectionner un des trois critères d'évaluation." sqref="D17:F17" xr:uid="{26EDC597-70DD-46C9-B4B1-D9764E535B98}">
      <formula1>"1 : Aménagement naturel sans technique d’aménagement durable, 2 : Aménagement naturel avec techniques d’aménagement durable à certains endroits, 3 : Aménagement naturel en utilisant des techniques d’aménagement novatrices et durables"</formula1>
    </dataValidation>
    <dataValidation type="list" allowBlank="1" showInputMessage="1" showErrorMessage="1" promptTitle="Critères d'évaluation" prompt="Veuillez sélectionner un des trois critères d'évaluation." sqref="D18:F18" xr:uid="{191327AF-C052-4B1B-BAB1-E9C8B126E745}">
      <formula1>"1 : Utilisation de moins de 50% d’espèces végétales indigènes, 2 : Utilisation entre 50% et 80% d’espèces végétales indigènes, 3 : Utilisation de plus de 80% d’espèces végétales indigènes"</formula1>
    </dataValidation>
    <dataValidation type="list" allowBlank="1" showInputMessage="1" showErrorMessage="1" promptTitle="Critères d'évaluation" prompt="Veuillez sélectionner un des trois critères d'évaluation." sqref="D15:F15" xr:uid="{7B88C7EC-30AF-49A1-909B-75D8C5C69A4A}">
      <formula1>"1 : Ne répond pas aux outils mis en place, 2 : Entre en contradiction avec certains des outils mis en place, 3 : Prend en considération l’ensemble des outils opérationnels mis en place"</formula1>
    </dataValidation>
    <dataValidation type="list" allowBlank="1" showInputMessage="1" showErrorMessage="1" promptTitle="Critères d'évaluation" prompt="Veuillez sélectionner un des trois critères d'évaluation." sqref="D20:F20" xr:uid="{0F23D349-A85A-4852-B028-4663822BEAF7}">
      <formula1>"1 : Aucune infrastructure ne fait la promotion de la consommation responsable, 2 : Mise en place d’une infrastructure faisant la promotion de la consommation responsable, 3 : Aménagement d’un jardin et espace prévue pour la vente de ressources locales"</formula1>
    </dataValidation>
    <dataValidation type="list" allowBlank="1" showInputMessage="1" showErrorMessage="1" promptTitle="Critères d'évaluation" prompt="Veuillez sélectionner un des trois critères d'évaluation." sqref="D21:F21" xr:uid="{E6B3A281-0403-4A47-9FDE-23DE9E16DBA7}">
      <formula1>"1 : Aucun sentier présent n’est délimité, 2 : Quelques sentiers seulement sont délimités, 3 : Tous les sentiers présents sont officiels et délimités"</formula1>
    </dataValidation>
    <dataValidation type="list" allowBlank="1" showInputMessage="1" showErrorMessage="1" promptTitle="Critères d'évaluation" prompt="Veuillez sélectionner un des trois critères d'évaluation." sqref="D23:F23" xr:uid="{66D3A742-5A22-4942-91B2-09AC027D9BDA}">
      <formula1>"1 : Rétention des eaux permettant l’entretien de moins de 25% des aménagements, 2 : Rétention des eaux permettant l’entretien entre 25 et 50% des aménagements, 3 : Rétention des eaux permettant l’entretien de plus de 50% des aménagement"</formula1>
    </dataValidation>
    <dataValidation type="list" allowBlank="1" showInputMessage="1" showErrorMessage="1" promptTitle="Critères d'évaluation" prompt="Veuillez sélectionner un des trois critères d'évaluation." sqref="D24:F24" xr:uid="{1C11C5AF-3A44-4846-A55D-4C3D8EC810E6}">
      <formula1>"1 : Aucun bâtiment ni aménagement ne détiennent de certification LEED, 2 : Certaines bâtiments et aménagements ont la certification LEED, 3 : Tous les bâtiments et aménagements ont une certification LEED"</formula1>
    </dataValidation>
    <dataValidation type="list" allowBlank="1" showInputMessage="1" showErrorMessage="1" promptTitle="Critères d'évaluation" prompt="Veuillez sélectionner un des trois critères d'évaluation." sqref="D26:F26" xr:uid="{8FC95CE7-9AD0-4EA0-8D9C-2E786A26B9C3}">
      <formula1>"1 : Aucune utilisation de matériaux RR, 2 : Utilisation des matériaux RR seulement au sein des bâtiments ou infrastructures extérieures, 3 : Utilisation des matériaux RR au sein des bâtiments in infrastructures extérieures"</formula1>
    </dataValidation>
    <dataValidation type="list" allowBlank="1" showInputMessage="1" showErrorMessage="1" promptTitle="Critères d'évaluation" prompt="Veuillez sélectionner un des trois critères d'évaluation." sqref="D28:F28" xr:uid="{7207E335-481C-4A8D-8B5E-4C592A35F774}">
      <formula1>"1 : Valorisation de moins de 40% des déchets du chantier, 2 : Prévoit une valorisation entre 40 et 70% des déchets du chantier, 3 : Prévoit une valorisation de plus de 70% des déchets du chantier"</formula1>
    </dataValidation>
    <dataValidation type="list" allowBlank="1" showInputMessage="1" showErrorMessage="1" promptTitle="Critères d'évaluation" prompt="Veuillez sélectionner un des trois critères d'évaluation." sqref="D29:F29" xr:uid="{DBF0E000-7DC4-4945-9D7D-B6B5186D6A50}">
      <formula1>"1 : Défrichage à des endroits non nécessaire, 2 : Défrichage sur les surfaces de construction des bâtiments et des infrastructures extérieures, 3 : Défrichage que sur les surfaces de construction des bâtiments ou de voiries"</formula1>
    </dataValidation>
    <dataValidation type="list" allowBlank="1" showInputMessage="1" showErrorMessage="1" promptTitle="Critères d'évaluation" prompt="Veuillez sélectionner un des trois critères d'évaluation." sqref="D30:F30" xr:uid="{265AA4CE-141E-41BC-9147-3A4880DC1D41}">
      <formula1>"1 : L’entrepreneur n’utilise pas les principes de la construction écologique, 2 : L’entrepreneur utilise les principes de la construction écologique, 3 : L’entrepreneur détient une accréditation Écoentrepreneurs "</formula1>
    </dataValidation>
    <dataValidation type="list" allowBlank="1" showInputMessage="1" showErrorMessage="1" promptTitle="Critères d'évaluation" prompt="Veuillez sélectionner un des trois critères d'évaluation." sqref="D9:F9" xr:uid="{665993DE-E83F-4302-8D08-B710CC36FDF2}">
      <mc:AlternateContent xmlns:x12ac="http://schemas.microsoft.com/office/spreadsheetml/2011/1/ac" xmlns:mc="http://schemas.openxmlformats.org/markup-compatibility/2006">
        <mc:Choice Requires="x12ac">
          <x12ac:list>1 : Espaces de stationnement pour les résidents seulement, 2 : Espaces de stationnement pour les résidents et les usagers," 3 : Espaces de stationnement pour les résidents, les usagers et un surplus pour l’hôtel de ville"</x12ac:list>
        </mc:Choice>
        <mc:Fallback>
          <formula1>"1 : Espaces de stationnement pour les résidents seulement, 2 : Espaces de stationnement pour les résidents et les usagers, 3 : Espaces de stationnement pour les résidents, les usagers et un surplus pour l’hôtel de ville"</formula1>
        </mc:Fallback>
      </mc:AlternateContent>
    </dataValidation>
    <dataValidation type="list" allowBlank="1" showInputMessage="1" showErrorMessage="1" promptTitle="Critères d'évaluation" prompt="Veuillez sélectionner un des trois critères d'évaluation." sqref="D19:F19" xr:uid="{E14BEAAC-AEB0-4B98-AA70-179A9ED0C534}">
      <formula1>"1 : Aucune mesure de protection n’est prévue, 2 : Aucune construction dans les milieux humides ou habitats, 3 : Mesures de protection et conservation pour les milieux humides et habitats"</formula1>
    </dataValidation>
    <dataValidation type="list" allowBlank="1" showInputMessage="1" showErrorMessage="1" promptTitle="Pondération" prompt="Veuillez sélectionner une pondération entre 1 et 4. " sqref="C12:C13 C9:C10 C23:C24 C26 C28:C30 C6:C7 C15:C21" xr:uid="{B92048E3-C3BB-4D1C-AD8A-254D884D742A}">
      <formula1>"1,2,3,4"</formula1>
    </dataValidation>
  </dataValidations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D173-DD86-4E63-8DDE-A7FE48E55E80}">
  <sheetPr>
    <tabColor theme="2" tint="-0.499984740745262"/>
  </sheetPr>
  <dimension ref="B4:P18"/>
  <sheetViews>
    <sheetView showGridLines="0" showRowColHeaders="0" zoomScale="90" zoomScaleNormal="90" workbookViewId="0">
      <selection activeCell="D17" sqref="D17"/>
    </sheetView>
  </sheetViews>
  <sheetFormatPr baseColWidth="10" defaultRowHeight="14.5" x14ac:dyDescent="0.35"/>
  <cols>
    <col min="1" max="1" width="3.7265625" customWidth="1"/>
    <col min="2" max="2" width="91.1796875" style="1" customWidth="1"/>
    <col min="3" max="3" width="12.453125" style="2" customWidth="1"/>
    <col min="4" max="4" width="11.453125" style="1" customWidth="1"/>
    <col min="5" max="5" width="13.453125" style="1" customWidth="1"/>
    <col min="6" max="6" width="80.26953125" style="1" customWidth="1"/>
    <col min="7" max="7" width="11.453125" style="2" customWidth="1"/>
    <col min="8" max="8" width="75.7265625" style="1" customWidth="1"/>
    <col min="9" max="16" width="11.453125" style="1"/>
  </cols>
  <sheetData>
    <row r="4" spans="2:8" ht="15" thickBot="1" x14ac:dyDescent="0.4">
      <c r="B4" s="5" t="s">
        <v>6</v>
      </c>
      <c r="C4" s="5" t="s">
        <v>2</v>
      </c>
      <c r="D4" s="33" t="s">
        <v>97</v>
      </c>
      <c r="E4" s="33"/>
      <c r="F4" s="33"/>
      <c r="G4" s="5" t="s">
        <v>3</v>
      </c>
      <c r="H4" s="5" t="s">
        <v>27</v>
      </c>
    </row>
    <row r="5" spans="2:8" x14ac:dyDescent="0.35">
      <c r="B5" s="34" t="s">
        <v>49</v>
      </c>
      <c r="C5" s="34"/>
      <c r="D5" s="34"/>
      <c r="E5" s="34"/>
      <c r="F5" s="34"/>
      <c r="G5" s="34"/>
      <c r="H5" s="34"/>
    </row>
    <row r="6" spans="2:8" x14ac:dyDescent="0.35">
      <c r="B6" s="1" t="s">
        <v>66</v>
      </c>
      <c r="C6" s="3">
        <v>4</v>
      </c>
      <c r="D6" s="32"/>
      <c r="E6" s="32"/>
      <c r="F6" s="32"/>
      <c r="G6" s="3">
        <f>IF(D6="",0,VALUE(LEFT(D6))*C6)</f>
        <v>0</v>
      </c>
    </row>
    <row r="7" spans="2:8" x14ac:dyDescent="0.35">
      <c r="B7" s="1" t="s">
        <v>7</v>
      </c>
      <c r="C7" s="3">
        <v>4</v>
      </c>
      <c r="D7" s="32"/>
      <c r="E7" s="32"/>
      <c r="F7" s="32"/>
      <c r="G7" s="3">
        <f>IF(D7="",0,VALUE(LEFT(D7))*C7)</f>
        <v>0</v>
      </c>
    </row>
    <row r="8" spans="2:8" x14ac:dyDescent="0.35">
      <c r="B8" s="35" t="s">
        <v>50</v>
      </c>
      <c r="C8" s="35"/>
      <c r="D8" s="35"/>
      <c r="E8" s="35"/>
      <c r="F8" s="35"/>
      <c r="G8" s="35"/>
      <c r="H8" s="35"/>
    </row>
    <row r="9" spans="2:8" x14ac:dyDescent="0.35">
      <c r="B9" s="1" t="s">
        <v>8</v>
      </c>
      <c r="C9" s="3">
        <v>4</v>
      </c>
      <c r="D9" s="32"/>
      <c r="E9" s="32"/>
      <c r="F9" s="32"/>
      <c r="G9" s="3">
        <f>IF(D9="",0,VALUE(LEFT(D9))*C9)</f>
        <v>0</v>
      </c>
    </row>
    <row r="10" spans="2:8" x14ac:dyDescent="0.35">
      <c r="B10" s="35" t="s">
        <v>51</v>
      </c>
      <c r="C10" s="35"/>
      <c r="D10" s="35"/>
      <c r="E10" s="35"/>
      <c r="F10" s="35"/>
      <c r="G10" s="35"/>
      <c r="H10" s="35"/>
    </row>
    <row r="11" spans="2:8" x14ac:dyDescent="0.35">
      <c r="B11" s="1" t="s">
        <v>69</v>
      </c>
      <c r="C11" s="3">
        <v>3</v>
      </c>
      <c r="D11" s="32"/>
      <c r="E11" s="32"/>
      <c r="F11" s="32"/>
      <c r="G11" s="3">
        <f>IF(D11="",0,VALUE(LEFT(D11))*C11)</f>
        <v>0</v>
      </c>
    </row>
    <row r="12" spans="2:8" x14ac:dyDescent="0.35">
      <c r="B12" s="1" t="s">
        <v>9</v>
      </c>
      <c r="C12" s="3">
        <v>3</v>
      </c>
      <c r="D12" s="32"/>
      <c r="E12" s="32"/>
      <c r="F12" s="32"/>
      <c r="G12" s="3">
        <f>IF(D12="",0,VALUE(LEFT(D12))*C12)</f>
        <v>0</v>
      </c>
    </row>
    <row r="13" spans="2:8" ht="15" thickBot="1" x14ac:dyDescent="0.4">
      <c r="B13" s="31" t="s">
        <v>4</v>
      </c>
      <c r="C13" s="31"/>
      <c r="D13" s="31"/>
      <c r="E13" s="31"/>
      <c r="F13" s="31"/>
      <c r="G13" s="9">
        <f>(SUM(G6:G7,G9,G11:G12))/((SUM(C6:C7,C9,C11:C12))*3)</f>
        <v>0</v>
      </c>
      <c r="H13" s="7"/>
    </row>
    <row r="14" spans="2:8" ht="15" thickTop="1" x14ac:dyDescent="0.35"/>
    <row r="16" spans="2:8" ht="15" thickBot="1" x14ac:dyDescent="0.4">
      <c r="B16" s="25" t="s">
        <v>89</v>
      </c>
    </row>
    <row r="17" spans="2:2" ht="15" thickTop="1" x14ac:dyDescent="0.35">
      <c r="B17" s="1" t="s">
        <v>67</v>
      </c>
    </row>
    <row r="18" spans="2:2" x14ac:dyDescent="0.35">
      <c r="B18" s="1" t="s">
        <v>68</v>
      </c>
    </row>
  </sheetData>
  <sheetProtection sheet="1" objects="1" scenarios="1"/>
  <protectedRanges>
    <protectedRange sqref="H9 H11:H12 H6:H7" name="Plage2"/>
    <protectedRange sqref="D9 D11:F12 D6:F7" name="Économie"/>
    <protectedRange sqref="C9 C11:C12 C6:C7" name="Plage1_1"/>
  </protectedRanges>
  <mergeCells count="10">
    <mergeCell ref="D4:F4"/>
    <mergeCell ref="B5:H5"/>
    <mergeCell ref="D9:F9"/>
    <mergeCell ref="D7:F7"/>
    <mergeCell ref="B13:F13"/>
    <mergeCell ref="D6:F6"/>
    <mergeCell ref="D11:F11"/>
    <mergeCell ref="D12:F12"/>
    <mergeCell ref="B8:H8"/>
    <mergeCell ref="B10:H10"/>
  </mergeCells>
  <phoneticPr fontId="7" type="noConversion"/>
  <dataValidations count="6">
    <dataValidation type="list" allowBlank="1" showInputMessage="1" showErrorMessage="1" promptTitle="Critères d'évaluation" prompt="Veuillez sélectionner un des trois critères d'évaluation." sqref="D6:F6" xr:uid="{909DD6C1-F98C-45E0-B4BB-6F9348F5FA67}">
      <formula1>"1 : Le projet n’inclut pas d’espace commun, 2 : Le projet inclut quelques espaces de rencontre, 3 : Le projet favorise les contacts sociaux et l’utilisation de l’espace public"</formula1>
    </dataValidation>
    <dataValidation type="list" allowBlank="1" showInputMessage="1" showErrorMessage="1" promptTitle="Critères d'évaluation" prompt="Veuillez sélectionner un des trois critères d'évaluation." sqref="D7:F7" xr:uid="{6CA06075-2963-47E2-9F6D-F30EEBEA97A0}">
      <formula1>"1 : L’espace ne permet pas l’organisation d’évènements publics, 2 : L’espace permet l’organisation d’évènements pour certains groupes de la population, 3 : L’espace permet l’organisation d’évènements pour tous"</formula1>
    </dataValidation>
    <dataValidation type="list" allowBlank="1" showInputMessage="1" showErrorMessage="1" promptTitle="Critères d'évaluation" prompt="Veuillez sélectionner un des trois critères d'évaluation." sqref="D9:F9" xr:uid="{581513CF-A402-4E21-96E6-7C72D3F30AD7}">
      <formula1>"1 : Prise en considération des coûts d’achat ou de possession seulement, 2 : Prise en considération des coûts en fonction des besoins actuels, 3 : Prise en considération des coûts en fonction des besoins actuels et futurs"</formula1>
    </dataValidation>
    <dataValidation type="list" allowBlank="1" showInputMessage="1" showErrorMessage="1" promptTitle="Critères d'évaluation" prompt="Veuillez sélectionner un des trois critères d'évaluation." sqref="D11:F11" xr:uid="{208AC167-25C7-48D1-9F3B-ACCA0DB88394}">
      <mc:AlternateContent xmlns:x12ac="http://schemas.microsoft.com/office/spreadsheetml/2011/1/ac" xmlns:mc="http://schemas.openxmlformats.org/markup-compatibility/2006">
        <mc:Choice Requires="x12ac">
          <x12ac:list>1 : Publicisation par le bouche-à-oreille seulement, 2 : Mise en valeur du marché dans son ensemble," 3 : Publicisation et mise en valeur du marché (participants, acheteurs)"</x12ac:list>
        </mc:Choice>
        <mc:Fallback>
          <formula1>"1 : Publicisation par le bouche-à-oreille seulement, 2 : Mise en valeur du marché dans son ensemble, 3 : Publicisation et mise en valeur du marché (participants, acheteurs)"</formula1>
        </mc:Fallback>
      </mc:AlternateContent>
    </dataValidation>
    <dataValidation type="list" allowBlank="1" showInputMessage="1" showErrorMessage="1" promptTitle="Critères d'évaluation" prompt="Veuillez sélectionner un des trois critères d'évaluation." sqref="D12:F12" xr:uid="{724F820B-320E-43F6-B04F-BF58FA33A869}">
      <formula1>"1 : Sensibilisation à l’achat local, 2 : Mesures pour assurer la compétitivité de la production locale + sensibilisation, 3 : Mesures pour encourager l’établissement d’entreprises et la compétitivité de la production locale + sensibilisation"</formula1>
    </dataValidation>
    <dataValidation type="list" allowBlank="1" showInputMessage="1" showErrorMessage="1" promptTitle="Pondération" prompt="Veuillez sélectionner une pondération entre 1 et 4. " sqref="C9 C11:C12 C6:C7" xr:uid="{0B450BD5-177E-4F7D-AFA2-F307D2096D91}">
      <formula1>"1,2,3,4"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3"/>
  <sheetViews>
    <sheetView showGridLines="0" showRowColHeaders="0" zoomScale="90" zoomScaleNormal="90" workbookViewId="0">
      <selection activeCell="C1" sqref="C1"/>
    </sheetView>
  </sheetViews>
  <sheetFormatPr baseColWidth="10" defaultColWidth="9.1796875" defaultRowHeight="14.5" x14ac:dyDescent="0.35"/>
  <cols>
    <col min="1" max="1" width="4.453125" customWidth="1"/>
    <col min="2" max="2" width="63.1796875" style="10" customWidth="1"/>
    <col min="3" max="3" width="22.26953125" style="11" customWidth="1"/>
    <col min="4" max="4" width="14.1796875" style="11" customWidth="1"/>
    <col min="5" max="14" width="9.1796875" style="1"/>
  </cols>
  <sheetData>
    <row r="1" spans="2:4" ht="30" customHeight="1" x14ac:dyDescent="0.35"/>
    <row r="2" spans="2:4" ht="30" customHeight="1" x14ac:dyDescent="0.35"/>
    <row r="3" spans="2:4" ht="30" customHeight="1" x14ac:dyDescent="0.35">
      <c r="B3" s="10" t="s">
        <v>28</v>
      </c>
      <c r="C3" s="13" t="s">
        <v>29</v>
      </c>
      <c r="D3" s="11" t="s">
        <v>3</v>
      </c>
    </row>
    <row r="4" spans="2:4" ht="30" customHeight="1" x14ac:dyDescent="0.35">
      <c r="B4" s="10" t="str">
        <f>B11</f>
        <v>Gouvernance</v>
      </c>
      <c r="C4" s="12">
        <f>C17</f>
        <v>3.6833333333333336</v>
      </c>
      <c r="D4" s="14">
        <f>D17</f>
        <v>0</v>
      </c>
    </row>
    <row r="5" spans="2:4" ht="30" customHeight="1" x14ac:dyDescent="0.35">
      <c r="B5" s="10" t="str">
        <f>B20</f>
        <v>Social</v>
      </c>
      <c r="C5" s="12">
        <f>C25</f>
        <v>3.75</v>
      </c>
      <c r="D5" s="14">
        <f>D25</f>
        <v>0</v>
      </c>
    </row>
    <row r="6" spans="2:4" ht="30" customHeight="1" x14ac:dyDescent="0.35">
      <c r="B6" s="10" t="str">
        <f>B28</f>
        <v>Environnement</v>
      </c>
      <c r="C6" s="12">
        <f>C36</f>
        <v>3.2176870748299322</v>
      </c>
      <c r="D6" s="14">
        <f>D36</f>
        <v>0</v>
      </c>
    </row>
    <row r="7" spans="2:4" ht="30" customHeight="1" x14ac:dyDescent="0.35">
      <c r="B7" s="10" t="str">
        <f>B39</f>
        <v>Économie</v>
      </c>
      <c r="C7" s="12">
        <f>C43</f>
        <v>3.6666666666666665</v>
      </c>
      <c r="D7" s="14">
        <f>D43</f>
        <v>0</v>
      </c>
    </row>
    <row r="8" spans="2:4" ht="30" customHeight="1" x14ac:dyDescent="0.35">
      <c r="B8" s="17" t="s">
        <v>4</v>
      </c>
      <c r="C8" s="18">
        <f>AVERAGE(C4:C7)</f>
        <v>3.579421768707483</v>
      </c>
      <c r="D8" s="19">
        <f>(SUM(Gouvernance!G6:G7,Gouvernance!G9:G10,Gouvernance!G12:G15,Gouvernance!G17:G18,Gouvernance!G20:G22,Social!G6:G8,Social!G10,Social!G12,Social!G14:G16,Environnement!G6:G7,Environnement!G9:G10,Environnement!G12:G13,Environnement!G15:G21,Environnement!G23:G24,Environnement!G26,Environnement!G28:G30,Économie!G6:G7,Économie!G9,Économie!G11:G12))/((SUM(Gouvernance!C6:C7,Gouvernance!C9:C10,Gouvernance!C12:C15,Gouvernance!C17:C18,Gouvernance!C20:C22,Social!C6:C8,Social!C10,Social!C12,Social!C14:C16,Environnement!C6:C7,Environnement!C9:C10,Environnement!C12:C13,Environnement!C15:C21,Environnement!C23:C24,Environnement!C26,Environnement!C28:C30,Économie!C6:C7,Économie!C9,Économie!C11:C12))*3)</f>
        <v>0</v>
      </c>
    </row>
    <row r="9" spans="2:4" ht="30" customHeight="1" x14ac:dyDescent="0.35"/>
    <row r="10" spans="2:4" ht="30" customHeight="1" x14ac:dyDescent="0.35"/>
    <row r="11" spans="2:4" ht="30" customHeight="1" x14ac:dyDescent="0.35">
      <c r="B11" s="10" t="s">
        <v>30</v>
      </c>
      <c r="C11" s="13" t="s">
        <v>29</v>
      </c>
      <c r="D11" s="11" t="s">
        <v>3</v>
      </c>
    </row>
    <row r="12" spans="2:4" ht="30" customHeight="1" x14ac:dyDescent="0.35">
      <c r="B12" s="10" t="str">
        <f>Gouvernance!B5</f>
        <v>Intégration harmonieuse du quartier dans la ville</v>
      </c>
      <c r="C12" s="12">
        <f>AVERAGE(Gouvernance!C6:C7)</f>
        <v>4</v>
      </c>
      <c r="D12" s="14">
        <f>(SUM(Gouvernance!G6:G7))/((SUM(Gouvernance!C6:C7))*3)</f>
        <v>0</v>
      </c>
    </row>
    <row r="13" spans="2:4" ht="30" customHeight="1" x14ac:dyDescent="0.35">
      <c r="B13" s="10" t="str">
        <f>Gouvernance!B8</f>
        <v>Cohésion sociale de l'aménagement du territoire</v>
      </c>
      <c r="C13" s="12">
        <f>AVERAGE(Gouvernance!C9:C10)</f>
        <v>4</v>
      </c>
      <c r="D13" s="14">
        <f>(SUM(Gouvernance!G9:G10))/((SUM(Gouvernance!C9:C10))*3)</f>
        <v>0</v>
      </c>
    </row>
    <row r="14" spans="2:4" ht="30" customHeight="1" x14ac:dyDescent="0.35">
      <c r="B14" s="10" t="str">
        <f>Gouvernance!B11</f>
        <v>Préservation et mise en valeur du patrimoine bâti, culturel et/ou naturel</v>
      </c>
      <c r="C14" s="12">
        <f>AVERAGE(Gouvernance!C12:C15)</f>
        <v>3.25</v>
      </c>
      <c r="D14" s="15">
        <f>(SUM(Gouvernance!G12:G15))/((SUM(Gouvernance!C12:C15)*3))</f>
        <v>0</v>
      </c>
    </row>
    <row r="15" spans="2:4" ht="30" customHeight="1" x14ac:dyDescent="0.35">
      <c r="B15" s="10" t="str">
        <f>Gouvernance!B16</f>
        <v>Approche novatrice et conception écosystémique</v>
      </c>
      <c r="C15" s="12">
        <f>AVERAGE(Gouvernance!C17:C18)</f>
        <v>3.5</v>
      </c>
      <c r="D15" s="14">
        <f>(SUM(Gouvernance!G17:G18))/((SUM(Gouvernance!C17:C18))*3)</f>
        <v>0</v>
      </c>
    </row>
    <row r="16" spans="2:4" ht="30" customHeight="1" x14ac:dyDescent="0.35">
      <c r="B16" s="10" t="str">
        <f>Gouvernance!B19</f>
        <v>Établissement de partenariats et approche participative</v>
      </c>
      <c r="C16" s="12">
        <f>AVERAGE(Gouvernance!C20:C22)</f>
        <v>3.6666666666666665</v>
      </c>
      <c r="D16" s="14">
        <f>(SUM(Gouvernance!G20:G22))/((SUM(Gouvernance!C20:C22))*3)</f>
        <v>0</v>
      </c>
    </row>
    <row r="17" spans="2:4" ht="30" customHeight="1" x14ac:dyDescent="0.35">
      <c r="B17" s="17" t="s">
        <v>4</v>
      </c>
      <c r="C17" s="18">
        <f>AVERAGE(C12:C16)</f>
        <v>3.6833333333333336</v>
      </c>
      <c r="D17" s="20">
        <f>Gouvernance!G23</f>
        <v>0</v>
      </c>
    </row>
    <row r="18" spans="2:4" ht="30" customHeight="1" x14ac:dyDescent="0.35"/>
    <row r="19" spans="2:4" ht="30" customHeight="1" x14ac:dyDescent="0.35"/>
    <row r="20" spans="2:4" ht="30" customHeight="1" x14ac:dyDescent="0.35">
      <c r="B20" s="10" t="s">
        <v>31</v>
      </c>
      <c r="C20" s="13" t="s">
        <v>29</v>
      </c>
      <c r="D20" s="11" t="s">
        <v>3</v>
      </c>
    </row>
    <row r="21" spans="2:4" ht="30" customHeight="1" x14ac:dyDescent="0.35">
      <c r="B21" s="10" t="str">
        <f>Social!B5</f>
        <v>Accessibilité aux services et à des équipements de qualité</v>
      </c>
      <c r="C21" s="12">
        <f>AVERAGE(Social!C6:C8)</f>
        <v>3</v>
      </c>
      <c r="D21" s="14">
        <f>(SUM(Social!G6:G8))/((SUM(Social!C6:C8))*3)</f>
        <v>0</v>
      </c>
    </row>
    <row r="22" spans="2:4" ht="30" customHeight="1" x14ac:dyDescent="0.35">
      <c r="B22" s="10" t="str">
        <f>Social!B9</f>
        <v>Qualité des bâtiments résidentiels, des logements et espaces privés</v>
      </c>
      <c r="C22" s="12">
        <f>AVERAGE(Social!C10:C10)</f>
        <v>4</v>
      </c>
      <c r="D22" s="14">
        <f>(SUM(Social!G10:G10))/((SUM(Social!C10:C10))*3)</f>
        <v>0</v>
      </c>
    </row>
    <row r="23" spans="2:4" ht="30" customHeight="1" x14ac:dyDescent="0.35">
      <c r="B23" s="10" t="str">
        <f>Social!B11</f>
        <v>Qualité des espaces publics et verts</v>
      </c>
      <c r="C23" s="12">
        <f>AVERAGE(Social!C12:C12)</f>
        <v>4</v>
      </c>
      <c r="D23" s="14">
        <f>(SUM(Social!G12:G12))/((SUM(Social!C12:C12))*3)</f>
        <v>0</v>
      </c>
    </row>
    <row r="24" spans="2:4" ht="30" customHeight="1" x14ac:dyDescent="0.35">
      <c r="B24" s="10" t="str">
        <f>Social!B13</f>
        <v>Sécurité, risques, santé et réduction des nuisances</v>
      </c>
      <c r="C24" s="12">
        <f>AVERAGE(Social!C14:C16)</f>
        <v>4</v>
      </c>
      <c r="D24" s="14">
        <f>(SUM(Social!G14:G16))/((SUM(Social!C14:C16))*3)</f>
        <v>0</v>
      </c>
    </row>
    <row r="25" spans="2:4" ht="30" customHeight="1" x14ac:dyDescent="0.35">
      <c r="B25" s="17" t="s">
        <v>4</v>
      </c>
      <c r="C25" s="18">
        <f>AVERAGE(C21:C24)</f>
        <v>3.75</v>
      </c>
      <c r="D25" s="20">
        <f>Social!G17</f>
        <v>0</v>
      </c>
    </row>
    <row r="26" spans="2:4" ht="30" customHeight="1" x14ac:dyDescent="0.35">
      <c r="C26" s="12"/>
      <c r="D26" s="16"/>
    </row>
    <row r="27" spans="2:4" ht="30" customHeight="1" x14ac:dyDescent="0.35"/>
    <row r="28" spans="2:4" ht="30" customHeight="1" x14ac:dyDescent="0.35">
      <c r="B28" s="10" t="s">
        <v>32</v>
      </c>
      <c r="C28" s="13" t="s">
        <v>29</v>
      </c>
      <c r="D28" s="11" t="s">
        <v>3</v>
      </c>
    </row>
    <row r="29" spans="2:4" ht="30" customHeight="1" x14ac:dyDescent="0.35">
      <c r="B29" s="10" t="str">
        <f>Environnement!B5</f>
        <v>Gestion de l'énergie</v>
      </c>
      <c r="C29" s="12">
        <f>AVERAGE(Environnement!C6:C7)</f>
        <v>3</v>
      </c>
      <c r="D29" s="14">
        <f>(SUM(Environnement!G6:G7))/((SUM(Environnement!C6:C7))*3)</f>
        <v>0</v>
      </c>
    </row>
    <row r="30" spans="2:4" ht="30" customHeight="1" x14ac:dyDescent="0.35">
      <c r="B30" s="10" t="str">
        <f>Environnement!B8</f>
        <v>Gestion des déplacements</v>
      </c>
      <c r="C30" s="12">
        <f>AVERAGE(Environnement!C9:C10)</f>
        <v>3</v>
      </c>
      <c r="D30" s="14">
        <f>(SUM(Environnement!G9:G10))/((SUM(Environnement!C9:C10))*3)</f>
        <v>0</v>
      </c>
    </row>
    <row r="31" spans="2:4" ht="30" customHeight="1" x14ac:dyDescent="0.35">
      <c r="B31" s="10" t="str">
        <f>Environnement!B11</f>
        <v>Gestion de l'espace à aménager</v>
      </c>
      <c r="C31" s="12">
        <f>AVERAGE(Environnement!C12:C13)</f>
        <v>4</v>
      </c>
      <c r="D31" s="14">
        <f>(SUM(Environnement!G12:G13))/((SUM(Environnement!C12:C13))*3)</f>
        <v>0</v>
      </c>
    </row>
    <row r="32" spans="2:4" ht="30" customHeight="1" x14ac:dyDescent="0.35">
      <c r="B32" s="10" t="str">
        <f>Environnement!B14</f>
        <v>Gestion du milieu naturel et des milieux d'intérêts</v>
      </c>
      <c r="C32" s="12">
        <f>AVERAGE(Environnement!C15:C21)</f>
        <v>3.8571428571428572</v>
      </c>
      <c r="D32" s="14">
        <f>(SUM(Environnement!G15:G21))/((SUM(Environnement!C15:C21))*3)</f>
        <v>0</v>
      </c>
    </row>
    <row r="33" spans="2:4" ht="30" customHeight="1" x14ac:dyDescent="0.35">
      <c r="B33" s="10" t="str">
        <f>Environnement!B22</f>
        <v>Gestion intégrée de l'eau (potable, pluviale et de ruissellement)</v>
      </c>
      <c r="C33" s="12">
        <f>AVERAGE(Environnement!C23:C24)</f>
        <v>4</v>
      </c>
      <c r="D33" s="14">
        <f>(SUM(Environnement!G23:G24))/((SUM(Environnement!C23:C24))*3)</f>
        <v>0</v>
      </c>
    </row>
    <row r="34" spans="2:4" ht="30" customHeight="1" x14ac:dyDescent="0.35">
      <c r="B34" s="10" t="str">
        <f>Environnement!B25</f>
        <v>Gestion des matériaux et des ressources naturelles</v>
      </c>
      <c r="C34" s="12">
        <f>AVERAGE(Environnement!C26)</f>
        <v>1</v>
      </c>
      <c r="D34" s="14">
        <f>Environnement!G26/(Environnement!C26*3)</f>
        <v>0</v>
      </c>
    </row>
    <row r="35" spans="2:4" ht="30" customHeight="1" x14ac:dyDescent="0.35">
      <c r="B35" s="10" t="str">
        <f>Environnement!B27</f>
        <v>Gestion environnementale du chantier</v>
      </c>
      <c r="C35" s="12">
        <f>AVERAGE(Environnement!C28:C30)</f>
        <v>3.6666666666666665</v>
      </c>
      <c r="D35" s="14">
        <f>(SUM(Environnement!G28:G30))/((SUM(Environnement!C28:C30))*3)</f>
        <v>0</v>
      </c>
    </row>
    <row r="36" spans="2:4" ht="30" customHeight="1" x14ac:dyDescent="0.35">
      <c r="B36" s="17" t="s">
        <v>4</v>
      </c>
      <c r="C36" s="18">
        <f>AVERAGE(C29:C35)</f>
        <v>3.2176870748299322</v>
      </c>
      <c r="D36" s="20">
        <f>Environnement!G31</f>
        <v>0</v>
      </c>
    </row>
    <row r="37" spans="2:4" ht="30" customHeight="1" x14ac:dyDescent="0.35">
      <c r="B37" s="17"/>
      <c r="C37" s="18"/>
      <c r="D37" s="20"/>
    </row>
    <row r="38" spans="2:4" ht="30" customHeight="1" x14ac:dyDescent="0.35"/>
    <row r="39" spans="2:4" ht="30" customHeight="1" x14ac:dyDescent="0.35">
      <c r="B39" s="10" t="s">
        <v>33</v>
      </c>
      <c r="C39" s="13" t="s">
        <v>29</v>
      </c>
      <c r="D39" s="11" t="s">
        <v>3</v>
      </c>
    </row>
    <row r="40" spans="2:4" ht="30" customHeight="1" x14ac:dyDescent="0.35">
      <c r="B40" s="10" t="str">
        <f>Économie!B5</f>
        <v>Favoriser/renforcer l'économie locale</v>
      </c>
      <c r="C40" s="12">
        <f>AVERAGE(Économie!C6:C7)</f>
        <v>4</v>
      </c>
      <c r="D40" s="14">
        <f>(SUM(Économie!G6:G7))/((SUM(Économie!C6:C7))*3)</f>
        <v>0</v>
      </c>
    </row>
    <row r="41" spans="2:4" ht="30" customHeight="1" x14ac:dyDescent="0.35">
      <c r="B41" s="10" t="str">
        <f>Économie!B8</f>
        <v>Mode de fonctionnement en coûts globaux et internalisation des coûts</v>
      </c>
      <c r="C41" s="12">
        <f>AVERAGE(Économie!C9)</f>
        <v>4</v>
      </c>
      <c r="D41" s="14">
        <f>Économie!G9/(Économie!C9*3)</f>
        <v>0</v>
      </c>
    </row>
    <row r="42" spans="2:4" ht="30" customHeight="1" x14ac:dyDescent="0.35">
      <c r="B42" s="10" t="str">
        <f>Économie!B10</f>
        <v>Promotion de la production et de la consommation responsables</v>
      </c>
      <c r="C42" s="12">
        <f>AVERAGE(Économie!C11:C12)</f>
        <v>3</v>
      </c>
      <c r="D42" s="14">
        <f>(SUM(Économie!G11:G12))/((SUM(Économie!C11:C12))*3)</f>
        <v>0</v>
      </c>
    </row>
    <row r="43" spans="2:4" ht="30" customHeight="1" x14ac:dyDescent="0.35">
      <c r="B43" s="17" t="s">
        <v>4</v>
      </c>
      <c r="C43" s="18">
        <f>AVERAGE(C40:C42)</f>
        <v>3.6666666666666665</v>
      </c>
      <c r="D43" s="20">
        <f>Économie!G13</f>
        <v>0</v>
      </c>
    </row>
  </sheetData>
  <sheetProtection sheet="1" objects="1" scenarios="1"/>
  <pageMargins left="0.7" right="0.7" top="0.75" bottom="0.75" header="0.3" footer="0.3"/>
  <pageSetup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49CC05D214241BCE7A1788B4390D3" ma:contentTypeVersion="0" ma:contentTypeDescription="Crée un document." ma:contentTypeScope="" ma:versionID="c2cc91d5a332f0edec8cd55baf8909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37033E-D3E9-47A0-B88A-A01E7ACEA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2E4F05-66F7-432A-99FA-30A2C19EA5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8F30BE-DC46-4FC1-A494-228F62BFA75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31ed40-e012-45cf-ab88-1c9f152cbf43"/>
    <ds:schemaRef ds:uri="http://purl.org/dc/elements/1.1/"/>
    <ds:schemaRef ds:uri="a7b12f81-0091-49f3-bc6a-24e01c95092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Présentation</vt:lpstr>
      <vt:lpstr>Guide d'utilisation</vt:lpstr>
      <vt:lpstr>Gouvernance</vt:lpstr>
      <vt:lpstr>Social</vt:lpstr>
      <vt:lpstr>Environnement</vt:lpstr>
      <vt:lpstr>Économie</vt:lpstr>
      <vt:lpstr>Résultats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Etienne</dc:creator>
  <cp:keywords/>
  <dc:description/>
  <cp:lastModifiedBy>Communautaire</cp:lastModifiedBy>
  <cp:revision/>
  <cp:lastPrinted>2021-10-14T19:49:55Z</cp:lastPrinted>
  <dcterms:created xsi:type="dcterms:W3CDTF">2020-03-17T16:33:22Z</dcterms:created>
  <dcterms:modified xsi:type="dcterms:W3CDTF">2021-10-14T19:50:06Z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0x010100C3B49CC05D214241BCE7A1788B4390D3</vt:lpwstr>
  </property>
</Properties>
</file>